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0" yWindow="313" windowWidth="15565" windowHeight="8465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" sheetId="18" r:id="rId4"/>
    <sheet name="Финансирование " sheetId="13" r:id="rId5"/>
    <sheet name="Показатели" sheetId="14" r:id="rId6"/>
    <sheet name="Лист1" sheetId="19" r:id="rId7"/>
  </sheets>
  <definedNames>
    <definedName name="_xlnm._FilterDatabase" localSheetId="2" hidden="1">'Выполнение работ'!$A$3:$O$70</definedName>
    <definedName name="_xlnm._FilterDatabase" localSheetId="4" hidden="1">'Финансирование '!$D$7:$D$99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'Финансирование '!$11:$14</definedName>
    <definedName name="_xlnm.Print_Area" localSheetId="2">'Выполнение работ'!$A$1:$Q$81</definedName>
    <definedName name="_xlnm.Print_Area" localSheetId="4">'Финансирование '!$A$1:$BB$74</definedName>
  </definedNames>
  <calcPr calcId="162913"/>
</workbook>
</file>

<file path=xl/calcChain.xml><?xml version="1.0" encoding="utf-8"?>
<calcChain xmlns="http://schemas.openxmlformats.org/spreadsheetml/2006/main">
  <c r="O62" i="13" l="1"/>
  <c r="O63" i="13" s="1"/>
  <c r="AT58" i="13"/>
  <c r="AT59" i="13"/>
  <c r="AO58" i="13"/>
  <c r="AO59" i="13"/>
  <c r="AJ58" i="13"/>
  <c r="AJ59" i="13"/>
  <c r="AE58" i="13"/>
  <c r="Z59" i="13"/>
  <c r="W58" i="13"/>
  <c r="T58" i="13"/>
  <c r="N58" i="13"/>
  <c r="O58" i="13"/>
  <c r="P58" i="13" s="1"/>
  <c r="F39" i="13"/>
  <c r="F38" i="13"/>
  <c r="E10" i="14"/>
  <c r="Q11" i="14"/>
  <c r="E11" i="14" s="1"/>
  <c r="E9" i="14"/>
  <c r="O56" i="13"/>
  <c r="O40" i="13"/>
  <c r="O50" i="13" s="1"/>
  <c r="O37" i="13"/>
  <c r="F36" i="13" s="1"/>
  <c r="F37" i="13" s="1"/>
  <c r="O33" i="13" l="1"/>
  <c r="O41" i="13"/>
  <c r="O51" i="13" s="1"/>
  <c r="F40" i="13"/>
  <c r="F41" i="13" s="1"/>
  <c r="O32" i="13"/>
  <c r="P49" i="13"/>
  <c r="P48" i="13"/>
  <c r="P35" i="13"/>
  <c r="P34" i="13"/>
  <c r="O29" i="13"/>
  <c r="O30" i="13" l="1"/>
  <c r="O23" i="13" s="1"/>
  <c r="O22" i="13"/>
  <c r="O59" i="13"/>
  <c r="F48" i="13"/>
  <c r="F49" i="13" s="1"/>
  <c r="G48" i="13" l="1"/>
  <c r="L63" i="13"/>
  <c r="L62" i="13"/>
  <c r="L59" i="13"/>
  <c r="L58" i="13"/>
  <c r="K58" i="13"/>
  <c r="L50" i="13"/>
  <c r="L51" i="13" s="1"/>
  <c r="L32" i="13"/>
  <c r="L33" i="13" s="1"/>
  <c r="L60" i="13"/>
  <c r="L61" i="13" s="1"/>
  <c r="M54" i="13"/>
  <c r="M53" i="13"/>
  <c r="L55" i="13"/>
  <c r="L56" i="13" s="1"/>
  <c r="M49" i="13"/>
  <c r="M48" i="13"/>
  <c r="M35" i="13"/>
  <c r="M34" i="13"/>
  <c r="L30" i="13"/>
  <c r="R8" i="14"/>
  <c r="L22" i="13" l="1"/>
  <c r="M58" i="13"/>
  <c r="F34" i="13"/>
  <c r="G34" i="13" s="1"/>
  <c r="L15" i="13" l="1"/>
  <c r="L16" i="13" s="1"/>
  <c r="L23" i="13"/>
  <c r="F35" i="13"/>
  <c r="D10" i="14"/>
  <c r="F10" i="14" s="1"/>
  <c r="D11" i="14"/>
  <c r="F11" i="14" s="1"/>
  <c r="D12" i="14"/>
  <c r="D9" i="14"/>
  <c r="F9" i="14" s="1"/>
  <c r="F12" i="14"/>
  <c r="F8" i="14"/>
  <c r="I8" i="14" l="1"/>
  <c r="I62" i="13" l="1"/>
  <c r="AY63" i="13"/>
  <c r="AY62" i="13"/>
  <c r="AT63" i="13"/>
  <c r="AT62" i="13"/>
  <c r="AO63" i="13"/>
  <c r="AO62" i="13"/>
  <c r="AJ63" i="13"/>
  <c r="AJ62" i="13"/>
  <c r="AE63" i="13"/>
  <c r="AE62" i="13"/>
  <c r="Z63" i="13"/>
  <c r="Z62" i="13"/>
  <c r="W62" i="13"/>
  <c r="W63" i="13"/>
  <c r="T63" i="13"/>
  <c r="T62" i="13"/>
  <c r="Q63" i="13"/>
  <c r="Q62" i="13"/>
  <c r="N62" i="13"/>
  <c r="P62" i="13" s="1"/>
  <c r="N63" i="13"/>
  <c r="P63" i="13" s="1"/>
  <c r="K62" i="13"/>
  <c r="M62" i="13" s="1"/>
  <c r="K63" i="13"/>
  <c r="M63" i="13" s="1"/>
  <c r="H62" i="13"/>
  <c r="H63" i="13"/>
  <c r="AY51" i="13"/>
  <c r="AE51" i="13"/>
  <c r="Z51" i="13"/>
  <c r="W51" i="13"/>
  <c r="T51" i="13"/>
  <c r="N51" i="13"/>
  <c r="P51" i="13" s="1"/>
  <c r="K51" i="13"/>
  <c r="M51" i="13" s="1"/>
  <c r="AY33" i="13"/>
  <c r="AJ35" i="13"/>
  <c r="AJ51" i="13" s="1"/>
  <c r="AE33" i="13"/>
  <c r="Z33" i="13"/>
  <c r="W33" i="13"/>
  <c r="T33" i="13"/>
  <c r="N33" i="13"/>
  <c r="P33" i="13" s="1"/>
  <c r="K33" i="13"/>
  <c r="M33" i="13" s="1"/>
  <c r="I63" i="13" l="1"/>
  <c r="F62" i="13"/>
  <c r="AJ33" i="13"/>
  <c r="AY50" i="13"/>
  <c r="AT50" i="13"/>
  <c r="AO50" i="13"/>
  <c r="AJ50" i="13"/>
  <c r="AE50" i="13"/>
  <c r="Z50" i="13"/>
  <c r="W50" i="13"/>
  <c r="T50" i="13"/>
  <c r="Q50" i="13"/>
  <c r="N50" i="13"/>
  <c r="P50" i="13" s="1"/>
  <c r="K50" i="13"/>
  <c r="M50" i="13" s="1"/>
  <c r="I50" i="13"/>
  <c r="F50" i="13" s="1"/>
  <c r="F51" i="13" s="1"/>
  <c r="H50" i="13"/>
  <c r="I60" i="13"/>
  <c r="I58" i="13"/>
  <c r="I59" i="13" s="1"/>
  <c r="J54" i="13"/>
  <c r="J53" i="13"/>
  <c r="I55" i="13"/>
  <c r="I56" i="13" s="1"/>
  <c r="F63" i="13" l="1"/>
  <c r="J50" i="13"/>
  <c r="I61" i="13"/>
  <c r="I51" i="13"/>
  <c r="F58" i="13"/>
  <c r="I33" i="13"/>
  <c r="F33" i="13" s="1"/>
  <c r="I32" i="13"/>
  <c r="F32" i="13" s="1"/>
  <c r="J35" i="13"/>
  <c r="J34" i="13"/>
  <c r="F59" i="13" l="1"/>
  <c r="E63" i="13"/>
  <c r="G63" i="13" s="1"/>
  <c r="E62" i="13"/>
  <c r="G62" i="13" s="1"/>
  <c r="E32" i="13"/>
  <c r="G32" i="13" s="1"/>
  <c r="E50" i="13"/>
  <c r="G50" i="13" s="1"/>
  <c r="E49" i="13"/>
  <c r="G49" i="13" s="1"/>
  <c r="E47" i="13"/>
  <c r="E45" i="13"/>
  <c r="E43" i="13"/>
  <c r="F27" i="13"/>
  <c r="G27" i="13" s="1"/>
  <c r="I29" i="13"/>
  <c r="I30" i="13" s="1"/>
  <c r="I28" i="13"/>
  <c r="J28" i="13" s="1"/>
  <c r="F28" i="13" l="1"/>
  <c r="I22" i="13"/>
  <c r="I15" i="13"/>
  <c r="F29" i="13"/>
  <c r="E29" i="13"/>
  <c r="AT32" i="13"/>
  <c r="AO32" i="13"/>
  <c r="T32" i="13"/>
  <c r="Q32" i="13"/>
  <c r="AY61" i="13"/>
  <c r="AT61" i="13"/>
  <c r="AO61" i="13"/>
  <c r="AJ61" i="13"/>
  <c r="AE61" i="13"/>
  <c r="Z61" i="13"/>
  <c r="W61" i="13"/>
  <c r="T61" i="13"/>
  <c r="Q61" i="13"/>
  <c r="N61" i="13"/>
  <c r="K61" i="13"/>
  <c r="M61" i="13" s="1"/>
  <c r="H61" i="13"/>
  <c r="J61" i="13" s="1"/>
  <c r="AY32" i="13"/>
  <c r="AJ32" i="13"/>
  <c r="AE32" i="13"/>
  <c r="Z32" i="13"/>
  <c r="K32" i="13"/>
  <c r="M32" i="13" s="1"/>
  <c r="H32" i="13"/>
  <c r="AO41" i="13"/>
  <c r="Q41" i="13"/>
  <c r="AT39" i="13"/>
  <c r="Q39" i="13"/>
  <c r="AT37" i="13"/>
  <c r="Q37" i="13"/>
  <c r="AT33" i="13" l="1"/>
  <c r="Q33" i="13"/>
  <c r="Q51" i="13"/>
  <c r="I16" i="13"/>
  <c r="AO51" i="13"/>
  <c r="AO33" i="13"/>
  <c r="F22" i="13"/>
  <c r="I23" i="13"/>
  <c r="AT51" i="13"/>
  <c r="G29" i="13"/>
  <c r="F30" i="13"/>
  <c r="H33" i="13"/>
  <c r="J33" i="13" s="1"/>
  <c r="J32" i="13"/>
  <c r="Z16" i="13"/>
  <c r="W32" i="13"/>
  <c r="N32" i="13"/>
  <c r="P32" i="13" s="1"/>
  <c r="AY60" i="13"/>
  <c r="AT60" i="13"/>
  <c r="AO60" i="13"/>
  <c r="AJ60" i="13"/>
  <c r="AE60" i="13"/>
  <c r="Z60" i="13"/>
  <c r="W60" i="13"/>
  <c r="T60" i="13"/>
  <c r="Q60" i="13"/>
  <c r="N60" i="13"/>
  <c r="K60" i="13"/>
  <c r="M60" i="13" s="1"/>
  <c r="H60" i="13"/>
  <c r="J60" i="13" s="1"/>
  <c r="E61" i="13"/>
  <c r="AT55" i="13"/>
  <c r="AT56" i="13" s="1"/>
  <c r="AO56" i="13"/>
  <c r="AO55" i="13"/>
  <c r="AJ55" i="13"/>
  <c r="AJ56" i="13" s="1"/>
  <c r="AE55" i="13"/>
  <c r="AE56" i="13" s="1"/>
  <c r="Z56" i="13"/>
  <c r="Z55" i="13"/>
  <c r="W55" i="13"/>
  <c r="W16" i="13" s="1"/>
  <c r="T55" i="13"/>
  <c r="T16" i="13" s="1"/>
  <c r="N55" i="13"/>
  <c r="N16" i="13" s="1"/>
  <c r="K55" i="13"/>
  <c r="K15" i="13" l="1"/>
  <c r="M15" i="13" s="1"/>
  <c r="M55" i="13"/>
  <c r="T56" i="13"/>
  <c r="K56" i="13"/>
  <c r="M56" i="13" s="1"/>
  <c r="W56" i="13"/>
  <c r="F23" i="13"/>
  <c r="N56" i="13"/>
  <c r="P56" i="13" s="1"/>
  <c r="H51" i="13"/>
  <c r="J51" i="13" s="1"/>
  <c r="AT16" i="13"/>
  <c r="AO16" i="13"/>
  <c r="AJ16" i="13"/>
  <c r="AE16" i="13"/>
  <c r="K16" i="13"/>
  <c r="M16" i="13" s="1"/>
  <c r="AE59" i="13"/>
  <c r="W59" i="13"/>
  <c r="T59" i="13"/>
  <c r="Q59" i="13"/>
  <c r="N59" i="13"/>
  <c r="P59" i="13" s="1"/>
  <c r="K59" i="13"/>
  <c r="M59" i="13" s="1"/>
  <c r="H59" i="13"/>
  <c r="J59" i="13" s="1"/>
  <c r="P55" i="13" l="1"/>
  <c r="P54" i="13"/>
  <c r="P53" i="13" s="1"/>
  <c r="E33" i="13"/>
  <c r="G33" i="13" s="1"/>
  <c r="H58" i="13"/>
  <c r="J58" i="13" s="1"/>
  <c r="E60" i="13"/>
  <c r="E58" i="13"/>
  <c r="G58" i="13" s="1"/>
  <c r="AT22" i="13"/>
  <c r="AO22" i="13"/>
  <c r="AJ22" i="13"/>
  <c r="AE22" i="13"/>
  <c r="Z22" i="13"/>
  <c r="W22" i="13"/>
  <c r="T22" i="13"/>
  <c r="N22" i="13"/>
  <c r="P22" i="13" s="1"/>
  <c r="K22" i="13"/>
  <c r="E24" i="13"/>
  <c r="E54" i="13"/>
  <c r="E55" i="13"/>
  <c r="AY56" i="13"/>
  <c r="AY55" i="13" s="1"/>
  <c r="Q56" i="13"/>
  <c r="Q55" i="13" s="1"/>
  <c r="H56" i="13"/>
  <c r="E22" i="13"/>
  <c r="G22" i="13" s="1"/>
  <c r="E51" i="13"/>
  <c r="G51" i="13" s="1"/>
  <c r="E41" i="13"/>
  <c r="E39" i="13"/>
  <c r="E37" i="13"/>
  <c r="E35" i="13"/>
  <c r="G35" i="13" s="1"/>
  <c r="AY27" i="13"/>
  <c r="Q27" i="13"/>
  <c r="H27" i="13"/>
  <c r="AY30" i="13"/>
  <c r="AY29" i="13" s="1"/>
  <c r="Q30" i="13"/>
  <c r="H30" i="13"/>
  <c r="E28" i="13"/>
  <c r="G28" i="13" s="1"/>
  <c r="AY58" i="13" l="1"/>
  <c r="AY59" i="13"/>
  <c r="E59" i="13"/>
  <c r="G59" i="13" s="1"/>
  <c r="Q22" i="13"/>
  <c r="Q23" i="13" s="1"/>
  <c r="Q58" i="13"/>
  <c r="K23" i="13"/>
  <c r="M23" i="13" s="1"/>
  <c r="M22" i="13"/>
  <c r="E25" i="13"/>
  <c r="H29" i="13"/>
  <c r="J29" i="13" s="1"/>
  <c r="J30" i="13"/>
  <c r="H55" i="13"/>
  <c r="J56" i="13"/>
  <c r="W15" i="13"/>
  <c r="W23" i="13"/>
  <c r="AY16" i="13"/>
  <c r="AT15" i="13"/>
  <c r="AT23" i="13"/>
  <c r="H22" i="13"/>
  <c r="J27" i="13"/>
  <c r="AE15" i="13"/>
  <c r="AE23" i="13"/>
  <c r="Z15" i="13"/>
  <c r="Z23" i="13"/>
  <c r="T15" i="13"/>
  <c r="T23" i="13"/>
  <c r="N15" i="13"/>
  <c r="N23" i="13"/>
  <c r="P23" i="13" s="1"/>
  <c r="AO15" i="13"/>
  <c r="AO23" i="13"/>
  <c r="AJ15" i="13"/>
  <c r="AJ23" i="13"/>
  <c r="E15" i="13"/>
  <c r="Q15" i="13"/>
  <c r="E56" i="13"/>
  <c r="E30" i="13"/>
  <c r="G30" i="13" s="1"/>
  <c r="Q29" i="13"/>
  <c r="Q16" i="13" s="1"/>
  <c r="H23" i="13" l="1"/>
  <c r="J23" i="13" s="1"/>
  <c r="J22" i="13"/>
  <c r="H15" i="13"/>
  <c r="J15" i="13" s="1"/>
  <c r="H16" i="13"/>
  <c r="J55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C11" i="8"/>
  <c r="D11" i="8" s="1"/>
  <c r="C8" i="8"/>
  <c r="D8" i="8" s="1"/>
  <c r="J16" i="13"/>
  <c r="E16" i="13"/>
  <c r="C14" i="8"/>
  <c r="D14" i="8" s="1"/>
  <c r="C19" i="8"/>
  <c r="D19" i="8" s="1"/>
  <c r="D5" i="8"/>
  <c r="C24" i="8" l="1"/>
  <c r="D24" i="8"/>
  <c r="AY22" i="13"/>
  <c r="AY15" i="13" l="1"/>
  <c r="AY23" i="13"/>
  <c r="E23" i="13" s="1"/>
  <c r="G23" i="13" s="1"/>
  <c r="O54" i="13" l="1"/>
  <c r="F54" i="13" l="1"/>
  <c r="G54" i="13" s="1"/>
  <c r="O53" i="13"/>
  <c r="O15" i="13" l="1"/>
  <c r="O60" i="13"/>
  <c r="P60" i="13" s="1"/>
  <c r="F53" i="13"/>
  <c r="F24" i="13" s="1"/>
  <c r="F15" i="13" l="1"/>
  <c r="G15" i="13" s="1"/>
  <c r="O16" i="13"/>
  <c r="F16" i="13"/>
  <c r="G16" i="13" s="1"/>
  <c r="O61" i="13"/>
  <c r="P61" i="13" s="1"/>
  <c r="F60" i="13"/>
  <c r="F55" i="13"/>
  <c r="G55" i="13" s="1"/>
  <c r="G53" i="13"/>
  <c r="F25" i="13"/>
  <c r="G25" i="13" s="1"/>
  <c r="G24" i="13"/>
  <c r="F56" i="13" l="1"/>
  <c r="G56" i="13" s="1"/>
  <c r="G60" i="13"/>
  <c r="F61" i="13"/>
  <c r="G61" i="13" s="1"/>
</calcChain>
</file>

<file path=xl/sharedStrings.xml><?xml version="1.0" encoding="utf-8"?>
<sst xmlns="http://schemas.openxmlformats.org/spreadsheetml/2006/main" count="823" uniqueCount="350">
  <si>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</si>
  <si>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</si>
  <si>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</si>
  <si>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</si>
  <si>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</si>
  <si>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</si>
  <si>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</si>
  <si>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</si>
  <si>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</si>
  <si>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</si>
  <si>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</si>
  <si>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</si>
  <si>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</si>
  <si>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</si>
  <si>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</si>
  <si>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</si>
  <si>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</si>
  <si>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</si>
  <si>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</si>
  <si>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</si>
  <si>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</si>
  <si>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</si>
  <si>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</si>
  <si>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</si>
  <si>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</si>
  <si>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</si>
  <si>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</si>
  <si>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</si>
  <si>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</si>
  <si>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</si>
  <si>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</si>
  <si>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</si>
  <si>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</si>
  <si>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</si>
  <si>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</si>
  <si>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</si>
  <si>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</si>
  <si>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</si>
  <si>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</si>
  <si>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</si>
  <si>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</si>
  <si>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</si>
  <si>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</si>
  <si>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</si>
  <si>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</si>
  <si>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</si>
  <si>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</si>
  <si>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</si>
  <si>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</si>
  <si>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</si>
  <si>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</si>
  <si>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</si>
  <si>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</si>
  <si>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</si>
  <si>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</si>
  <si>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</si>
  <si>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</si>
  <si>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</si>
  <si>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</si>
  <si>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</si>
  <si>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</si>
  <si>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</si>
  <si>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</si>
  <si>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</si>
  <si>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</si>
  <si>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</si>
  <si>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</si>
  <si>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</si>
  <si>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</si>
  <si>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</si>
  <si>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</si>
  <si>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</si>
  <si>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</si>
  <si>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</si>
  <si>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</si>
  <si>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</si>
  <si>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</si>
  <si>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</si>
  <si>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</si>
  <si>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</si>
  <si>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</si>
  <si>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</si>
  <si>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</si>
  <si>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</si>
  <si>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</si>
  <si>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</si>
  <si>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</si>
  <si>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</si>
  <si>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</si>
  <si>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</si>
  <si>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</si>
  <si>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</si>
  <si>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</si>
  <si>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</si>
  <si>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</si>
  <si>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</si>
  <si>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</si>
  <si>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</si>
  <si>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</si>
  <si>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</si>
  <si>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</si>
  <si>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</si>
  <si>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</si>
  <si>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</si>
  <si>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</si>
  <si>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</si>
  <si>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</si>
  <si>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</si>
  <si>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</si>
  <si>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</si>
  <si>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</si>
  <si>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</si>
  <si>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</si>
  <si>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</si>
  <si>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</si>
  <si>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</si>
  <si>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</si>
  <si>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</si>
  <si>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</si>
  <si>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</si>
  <si>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</si>
  <si>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</si>
  <si>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</si>
  <si>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</si>
  <si>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</si>
  <si>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</si>
  <si>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</si>
  <si>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</si>
  <si>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</si>
  <si>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</si>
  <si>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</si>
  <si>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</si>
  <si>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</si>
  <si>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</si>
  <si>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</si>
  <si>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</si>
  <si>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</si>
  <si>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</si>
  <si>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</si>
  <si>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</si>
  <si>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</si>
  <si>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</si>
  <si>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</si>
  <si>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</si>
  <si>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</si>
  <si>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</si>
  <si>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</si>
  <si>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</si>
  <si>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</si>
  <si>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</si>
  <si>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</si>
  <si>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</si>
  <si>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</si>
  <si>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</si>
  <si>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</si>
  <si>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</si>
  <si>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</si>
  <si>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</si>
  <si>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</si>
  <si>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</si>
  <si>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</si>
  <si>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</si>
  <si>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</si>
  <si>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</si>
  <si>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</si>
  <si>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</si>
  <si>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</si>
  <si>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</si>
  <si>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</si>
  <si>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</si>
  <si>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</si>
  <si>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</si>
  <si>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</si>
  <si>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</si>
  <si>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</si>
  <si>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</si>
  <si>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</si>
  <si>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</si>
  <si>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</si>
  <si>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</si>
  <si>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</si>
  <si>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</si>
  <si>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</si>
  <si>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</si>
  <si>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</si>
  <si>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</si>
  <si>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</si>
  <si>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</si>
  <si>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</si>
  <si>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</si>
  <si>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</si>
  <si>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</si>
  <si>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</si>
  <si>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</si>
  <si>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</si>
  <si>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</si>
  <si>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</si>
  <si>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</si>
  <si>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</si>
  <si>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</si>
  <si>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</si>
  <si>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</si>
  <si>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</si>
  <si>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</si>
  <si>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</si>
  <si>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</si>
  <si>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</si>
  <si>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</si>
  <si>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</si>
  <si>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</si>
  <si>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</si>
  <si>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</si>
  <si>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</si>
  <si>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</si>
  <si>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</si>
  <si>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</si>
  <si>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</si>
  <si>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</si>
  <si>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</si>
  <si>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</si>
  <si>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</si>
  <si>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</si>
  <si>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</si>
  <si>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</si>
  <si>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</si>
  <si>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</si>
  <si>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</si>
  <si>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</si>
  <si>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</si>
  <si>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</si>
  <si>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</si>
  <si>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</si>
  <si>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</si>
  <si>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</si>
  <si>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</si>
  <si>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</si>
  <si>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</si>
  <si>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</si>
  <si>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</si>
  <si>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</si>
  <si>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</si>
  <si>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</si>
  <si>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</si>
  <si>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</si>
  <si>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</si>
  <si>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</si>
  <si>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</si>
  <si>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</si>
  <si>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</si>
  <si>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</si>
  <si>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</si>
  <si>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</si>
  <si>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</si>
  <si>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</si>
  <si>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</si>
  <si>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</si>
  <si>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</si>
  <si>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</si>
  <si>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</si>
  <si>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</si>
  <si>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</si>
  <si>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</si>
  <si>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</si>
  <si>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</si>
  <si>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</si>
  <si>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</si>
  <si>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</si>
  <si>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</si>
  <si>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</si>
  <si>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</si>
  <si>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(Ф.И.О. подпись)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</si>
  <si>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</si>
  <si>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</si>
  <si>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</si>
  <si>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</si>
  <si>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</si>
  <si>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</si>
  <si>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</si>
  <si>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</si>
  <si>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</si>
  <si>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</si>
  <si>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</si>
  <si>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Результат реализации. Причины отклонения  фактического исполнения от запланированного</t>
  </si>
  <si>
    <t>График (сетевой график)реализации  муниципальной программы "Управление муниципальным имуществом Нижневартовского района"</t>
  </si>
  <si>
    <t>постановление администрации района от 26.10.2018 № 2447 "Об утверждении муниципальной программы "Управление муниципальным имуществом Нижневартовского района"</t>
  </si>
  <si>
    <t>Подпрограмма 1 "Обеспечение страховой защиты имущества на территории Нижневартовского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</si>
  <si>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</si>
  <si>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план на 2020 год *</t>
  </si>
  <si>
    <t>Подпрограмма 2  "Развитие земельных и имущественных отношений на территории Нижневартовского района"</t>
  </si>
  <si>
    <t>Создание условий для развития земельных и имущественных отношений на территории района</t>
  </si>
  <si>
    <t>2.1.2.</t>
  </si>
  <si>
    <t>2.1.3.</t>
  </si>
  <si>
    <t>2.1.4.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</si>
  <si>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</si>
  <si>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Изготовление технической документации на объекты муниципальной недвижимости</t>
  </si>
  <si>
    <t>Образование земельных участков (под различные виды строительства, под объектами недвижимости, находящихся в муниципальной собственности, под многоквартирными жилыми домами)</t>
  </si>
  <si>
    <t>Проведение оценки рыночной стоимости объектов муниципального и бесхозяйного имущества</t>
  </si>
  <si>
    <t>Подпрограмма 3 "Организация деятельности муниципального бюджетного учреждения Нижневартовского района «Управление имущественными и земельными ресурсами»"</t>
  </si>
  <si>
    <t>Итого по подпрограмме 3</t>
  </si>
  <si>
    <t>Организация деятельности МБУ НВ района "Управление имущественными и земельными ресурсами"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</si>
  <si>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</si>
  <si>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 МБУ НВ "Управление имущественными и земельными ресурсами"
</t>
  </si>
  <si>
    <t xml:space="preserve">Соисполнитель 2 МКУ "УКС по застройке НВ района"
</t>
  </si>
  <si>
    <t>Руководитель  структурного подзразделения администрации района начальник отдела по ЖВ и МС__________________________ (М.Г. Калашян)</t>
  </si>
  <si>
    <t>Исполнитель: Толстогузова ЕМ, зам. нач. отдела по ЖВ и МС, тел.: 8 (3466) 49-87-89, 1389</t>
  </si>
  <si>
    <t>Руководитель структурного подзразделения администрации района Начальник отдела по ЖВ и МС ______________________</t>
  </si>
  <si>
    <t>(М.Г. Калашян)</t>
  </si>
  <si>
    <t>Исполнитель: Толстогузова Е.М., зам. нач. отдела по ЖВ и МС тел.: 8 (3466) 49-87-89, 1389</t>
  </si>
  <si>
    <t>Значение показателя на 2020 год</t>
  </si>
  <si>
    <t>Снижение материального ущерба от чрезвычайных ситуаций природного и техногенного характера, 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</si>
  <si>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</si>
  <si>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Количество образованных земельных участков (под различные виды строительства , под объектами недвижимости, находящихся в муниципальной собственности, под многоквартирными жилыми домами) в отношении которых проведен государственный кадастровый учет,  шт.</t>
  </si>
  <si>
    <t>Количество сформированных документов для проведения оценки рыночной стоимости объектов муниципального имущества,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</si>
  <si>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полномочиями, %</t>
  </si>
  <si>
    <t>отдел по ЖВ и МС</t>
  </si>
  <si>
    <t>МБУ "УиЗР""</t>
  </si>
  <si>
    <t>2.1.5.</t>
  </si>
  <si>
    <t>Административное здание по ул. Ленина, д. 6 г. Нижневартовск (ремонт кабинетов)</t>
  </si>
  <si>
    <t>МКУ "УКС"</t>
  </si>
  <si>
    <t>2.1.13.</t>
  </si>
  <si>
    <t>Проектные работы по ремонту кровли административного здания (ЗАГС) по ул. Энергетиков, д.6 в пгт.Излучинск</t>
  </si>
  <si>
    <t>2.1.14.</t>
  </si>
  <si>
    <t>пгт. Новоаганск, Административное здание по ул. Транспортная, 19а</t>
  </si>
  <si>
    <t>2.1.16.</t>
  </si>
  <si>
    <t>г. Нижневартовск Административное здание по ул. Индустриальная, д. 16 (ремонт санузла  и запасного выхода)</t>
  </si>
  <si>
    <t>заключено 29 договоров на общую сумму 1 227 тыс. руб.</t>
  </si>
  <si>
    <t xml:space="preserve">Заключено: 2 шт.-переходящие контракты:  №Д10/19 от 18.10.2019 г., 10 объектов, 66,00 тыс.руб. исполнение до 10.06.2020 г.                                                №МК19.11.-07 от 30.12.2019 г, 10 объектов. 159,06 тыс. руб. исполнение 10.06.2020 г. </t>
  </si>
  <si>
    <t>Заключено: 1 шт. - Переходящий договор с ЕП №Д12/19 от 09.12.19г., 7 объектов на 38,08 тыс.руб.</t>
  </si>
  <si>
    <t xml:space="preserve">Заключено: 2 шт. - переходящий контракт №МК 19.12-11 от 30.12.2019, 120 объектов, 57,66 тыс. руб. договор с ЕП №Д31.10-19 от 31.10.2019 г., 27 объектов- 38,53 тыс. руб.исполнение до 20.09.2020 г. </t>
  </si>
  <si>
    <t>690,00 тыс. руб. – запланировано на закупки товаров, работ и услуг для обеспечения условий труда сотрудникам, на 31.01.20 заключенно 7 договоров с единственным поставщиком на сумму 233,01 тыс.руб. Исполнено 84,56 тыс. руб. (Связь «Ростелеком», «Мегафон», Обслуживание ПП "1С:ПРЕДПРИЯТИЕ 8", обучение, семинары, приобретение почтовых услуг и.т.д)</t>
  </si>
  <si>
    <t>Распределение финансовых ресурсов</t>
  </si>
  <si>
    <t>I квартал</t>
  </si>
  <si>
    <t>II квартал</t>
  </si>
  <si>
    <t>III квартал</t>
  </si>
  <si>
    <t>IV квартал</t>
  </si>
  <si>
    <t>СОГЛАСОВАНО:</t>
  </si>
  <si>
    <t xml:space="preserve">Заместитель главы района </t>
  </si>
  <si>
    <t xml:space="preserve"> ГРАФИК (сетевой график)</t>
  </si>
  <si>
    <t xml:space="preserve"> реализации в 2020 году муниципальной  </t>
  </si>
  <si>
    <t>программы Нижневартовского района</t>
  </si>
  <si>
    <t>наименование программы</t>
  </si>
  <si>
    <t xml:space="preserve">Руководитель программы </t>
  </si>
  <si>
    <t xml:space="preserve">по земельным ресурсам, муниципальному </t>
  </si>
  <si>
    <t>имуществу и природопользованию</t>
  </si>
  <si>
    <t>А.В. Воробьев</t>
  </si>
  <si>
    <t>«Управление муниципальным имуществом Нижневартовского района»</t>
  </si>
  <si>
    <t>М.Г. Калашян</t>
  </si>
  <si>
    <t>В рамках подпрограмма 1 заключен муниципальный контракт на страхование муниципального имущества района на 2020 год на сумму 1879,0 тыс. руб. Заключено доп.согласшение еще на 97,5 тыс. руб. Оплата произведена в полном объеме</t>
  </si>
  <si>
    <t>за март 2020 года</t>
  </si>
  <si>
    <t>Целевые показатели муниципальной программы"Управление муниципальным имуществом Нижневартовского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</si>
</sst>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0.0%"/>
  </numFmts>
  <fonts count="34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7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55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66" xfId="2" applyNumberFormat="1" applyFont="1" applyFill="1" applyBorder="1" applyAlignment="1" applyProtection="1">
      <alignment horizontal="right" vertical="top" wrapText="1"/>
    </xf>
    <xf numFmtId="10" fontId="19" fillId="0" borderId="39" xfId="2" applyNumberFormat="1" applyFont="1" applyFill="1" applyBorder="1" applyAlignment="1" applyProtection="1">
      <alignment horizontal="right" vertical="top" wrapText="1"/>
    </xf>
    <xf numFmtId="10" fontId="19" fillId="0" borderId="70" xfId="2" applyNumberFormat="1" applyFont="1" applyFill="1" applyBorder="1" applyAlignment="1" applyProtection="1">
      <alignment horizontal="right" vertical="top" wrapText="1"/>
    </xf>
    <xf numFmtId="169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36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1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7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70" fontId="3" fillId="0" borderId="5" xfId="2" applyNumberFormat="1" applyFont="1" applyBorder="1" applyAlignment="1">
      <alignment horizontal="center" vertical="top" wrapText="1"/>
    </xf>
    <xf numFmtId="170" fontId="3" fillId="0" borderId="35" xfId="2" applyNumberFormat="1" applyFont="1" applyBorder="1" applyAlignment="1">
      <alignment horizontal="center" vertical="top" wrapText="1"/>
    </xf>
    <xf numFmtId="171" fontId="3" fillId="0" borderId="35" xfId="2" applyNumberFormat="1" applyFont="1" applyBorder="1" applyAlignment="1">
      <alignment horizontal="center" vertical="top" wrapText="1"/>
    </xf>
    <xf numFmtId="3" fontId="3" fillId="0" borderId="75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left"/>
    </xf>
    <xf numFmtId="169" fontId="19" fillId="0" borderId="76" xfId="2" applyNumberFormat="1" applyFont="1" applyFill="1" applyBorder="1" applyAlignment="1" applyProtection="1">
      <alignment horizontal="right" vertical="top" wrapText="1"/>
    </xf>
    <xf numFmtId="0" fontId="15" fillId="0" borderId="5" xfId="0" applyFont="1" applyBorder="1" applyAlignment="1">
      <alignment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0" fontId="15" fillId="0" borderId="8" xfId="0" applyFont="1" applyBorder="1" applyAlignment="1">
      <alignment vertical="top" wrapText="1"/>
    </xf>
    <xf numFmtId="10" fontId="19" fillId="0" borderId="66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3" fillId="0" borderId="1" xfId="0" applyFont="1" applyBorder="1"/>
    <xf numFmtId="165" fontId="18" fillId="5" borderId="55" xfId="0" applyNumberFormat="1" applyFont="1" applyFill="1" applyBorder="1" applyAlignment="1" applyProtection="1">
      <alignment horizontal="left" vertical="top" wrapText="1"/>
    </xf>
    <xf numFmtId="169" fontId="18" fillId="5" borderId="11" xfId="2" applyNumberFormat="1" applyFont="1" applyFill="1" applyBorder="1" applyAlignment="1" applyProtection="1">
      <alignment horizontal="right" vertical="top" wrapText="1"/>
    </xf>
    <xf numFmtId="169" fontId="18" fillId="5" borderId="5" xfId="2" applyNumberFormat="1" applyFont="1" applyFill="1" applyBorder="1" applyAlignment="1" applyProtection="1">
      <alignment horizontal="right" vertical="top" wrapText="1"/>
    </xf>
    <xf numFmtId="169" fontId="18" fillId="5" borderId="35" xfId="2" applyNumberFormat="1" applyFont="1" applyFill="1" applyBorder="1" applyAlignment="1" applyProtection="1">
      <alignment horizontal="right" vertical="top" wrapText="1"/>
    </xf>
    <xf numFmtId="10" fontId="18" fillId="5" borderId="5" xfId="2" applyNumberFormat="1" applyFont="1" applyFill="1" applyBorder="1" applyAlignment="1" applyProtection="1">
      <alignment horizontal="right" vertical="top" wrapText="1"/>
    </xf>
    <xf numFmtId="169" fontId="18" fillId="5" borderId="6" xfId="2" applyNumberFormat="1" applyFont="1" applyFill="1" applyBorder="1" applyAlignment="1" applyProtection="1">
      <alignment horizontal="right" vertical="top" wrapText="1"/>
    </xf>
    <xf numFmtId="10" fontId="18" fillId="5" borderId="11" xfId="2" applyNumberFormat="1" applyFont="1" applyFill="1" applyBorder="1" applyAlignment="1" applyProtection="1">
      <alignment horizontal="right" vertical="top" wrapText="1"/>
    </xf>
    <xf numFmtId="169" fontId="18" fillId="5" borderId="3" xfId="2" applyNumberFormat="1" applyFont="1" applyFill="1" applyBorder="1" applyAlignment="1" applyProtection="1">
      <alignment horizontal="right" vertical="top" wrapText="1"/>
    </xf>
    <xf numFmtId="169" fontId="18" fillId="5" borderId="65" xfId="2" applyNumberFormat="1" applyFont="1" applyFill="1" applyBorder="1" applyAlignment="1" applyProtection="1">
      <alignment horizontal="right" vertical="top" wrapText="1"/>
    </xf>
    <xf numFmtId="10" fontId="18" fillId="5" borderId="40" xfId="2" applyNumberFormat="1" applyFont="1" applyFill="1" applyBorder="1" applyAlignment="1" applyProtection="1">
      <alignment horizontal="right" vertical="top" wrapText="1"/>
    </xf>
    <xf numFmtId="10" fontId="18" fillId="5" borderId="71" xfId="2" applyNumberFormat="1" applyFont="1" applyFill="1" applyBorder="1" applyAlignment="1" applyProtection="1">
      <alignment horizontal="right" vertical="top" wrapText="1"/>
    </xf>
    <xf numFmtId="169" fontId="18" fillId="5" borderId="38" xfId="2" applyNumberFormat="1" applyFont="1" applyFill="1" applyBorder="1" applyAlignment="1" applyProtection="1">
      <alignment horizontal="righ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169" fontId="18" fillId="5" borderId="34" xfId="2" applyNumberFormat="1" applyFont="1" applyFill="1" applyBorder="1" applyAlignment="1" applyProtection="1">
      <alignment horizontal="right" vertical="top" wrapText="1"/>
    </xf>
    <xf numFmtId="10" fontId="18" fillId="5" borderId="34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0" fontId="18" fillId="6" borderId="10" xfId="0" applyFont="1" applyFill="1" applyBorder="1" applyAlignment="1" applyProtection="1">
      <alignment horizontal="left" vertical="top" wrapText="1"/>
    </xf>
    <xf numFmtId="169" fontId="18" fillId="6" borderId="2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4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63" xfId="2" applyNumberFormat="1" applyFont="1" applyFill="1" applyBorder="1" applyAlignment="1" applyProtection="1">
      <alignment horizontal="right" vertical="top" wrapText="1"/>
    </xf>
    <xf numFmtId="10" fontId="18" fillId="6" borderId="41" xfId="2" applyNumberFormat="1" applyFont="1" applyFill="1" applyBorder="1" applyAlignment="1" applyProtection="1">
      <alignment horizontal="right" vertical="top" wrapText="1"/>
    </xf>
    <xf numFmtId="10" fontId="18" fillId="6" borderId="57" xfId="2" applyNumberFormat="1" applyFont="1" applyFill="1" applyBorder="1" applyAlignment="1" applyProtection="1">
      <alignment horizontal="right" vertical="top" wrapText="1"/>
    </xf>
    <xf numFmtId="169" fontId="18" fillId="6" borderId="49" xfId="2" applyNumberFormat="1" applyFont="1" applyFill="1" applyBorder="1" applyAlignment="1" applyProtection="1">
      <alignment horizontal="right" vertical="top" wrapText="1"/>
    </xf>
    <xf numFmtId="169" fontId="18" fillId="6" borderId="7" xfId="2" applyNumberFormat="1" applyFont="1" applyFill="1" applyBorder="1" applyAlignment="1" applyProtection="1">
      <alignment horizontal="right" vertical="top" wrapText="1"/>
    </xf>
    <xf numFmtId="10" fontId="18" fillId="6" borderId="7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0" fontId="18" fillId="7" borderId="5" xfId="0" applyFont="1" applyFill="1" applyBorder="1" applyAlignment="1" applyProtection="1">
      <alignment horizontal="left" vertical="center" wrapText="1"/>
    </xf>
    <xf numFmtId="169" fontId="18" fillId="7" borderId="5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6" xfId="2" applyNumberFormat="1" applyFont="1" applyFill="1" applyBorder="1" applyAlignment="1" applyProtection="1">
      <alignment horizontal="right" vertical="top" wrapText="1"/>
    </xf>
    <xf numFmtId="169" fontId="18" fillId="7" borderId="67" xfId="2" applyNumberFormat="1" applyFont="1" applyFill="1" applyBorder="1" applyAlignment="1" applyProtection="1">
      <alignment horizontal="right" vertical="top" wrapText="1"/>
    </xf>
    <xf numFmtId="10" fontId="18" fillId="7" borderId="56" xfId="2" applyNumberFormat="1" applyFont="1" applyFill="1" applyBorder="1" applyAlignment="1" applyProtection="1">
      <alignment horizontal="right" vertical="top" wrapText="1"/>
    </xf>
    <xf numFmtId="10" fontId="18" fillId="7" borderId="2" xfId="2" applyNumberFormat="1" applyFont="1" applyFill="1" applyBorder="1" applyAlignment="1" applyProtection="1">
      <alignment horizontal="right" vertical="top" wrapText="1"/>
    </xf>
    <xf numFmtId="169" fontId="18" fillId="7" borderId="62" xfId="2" applyNumberFormat="1" applyFont="1" applyFill="1" applyBorder="1" applyAlignment="1" applyProtection="1">
      <alignment horizontal="right" vertical="top" wrapText="1"/>
    </xf>
    <xf numFmtId="169" fontId="18" fillId="7" borderId="42" xfId="2" applyNumberFormat="1" applyFont="1" applyFill="1" applyBorder="1" applyAlignment="1" applyProtection="1">
      <alignment horizontal="right" vertical="top" wrapText="1"/>
    </xf>
    <xf numFmtId="169" fontId="18" fillId="7" borderId="6" xfId="2" applyNumberFormat="1" applyFont="1" applyFill="1" applyBorder="1" applyAlignment="1" applyProtection="1">
      <alignment horizontal="right" vertical="top" wrapText="1"/>
    </xf>
    <xf numFmtId="169" fontId="18" fillId="7" borderId="2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Border="1" applyAlignment="1" applyProtection="1">
      <alignment vertical="center"/>
    </xf>
    <xf numFmtId="0" fontId="18" fillId="8" borderId="1" xfId="0" applyFont="1" applyFill="1" applyBorder="1" applyAlignment="1" applyProtection="1">
      <alignment horizontal="left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0" fontId="18" fillId="8" borderId="1" xfId="2" applyNumberFormat="1" applyFont="1" applyFill="1" applyBorder="1" applyAlignment="1" applyProtection="1">
      <alignment horizontal="right" vertical="top" wrapText="1"/>
    </xf>
    <xf numFmtId="10" fontId="18" fillId="8" borderId="7" xfId="2" applyNumberFormat="1" applyFont="1" applyFill="1" applyBorder="1" applyAlignment="1" applyProtection="1">
      <alignment horizontal="right" vertical="top" wrapText="1"/>
    </xf>
    <xf numFmtId="169" fontId="18" fillId="8" borderId="63" xfId="2" applyNumberFormat="1" applyFont="1" applyFill="1" applyBorder="1" applyAlignment="1" applyProtection="1">
      <alignment horizontal="right" vertical="top" wrapText="1"/>
    </xf>
    <xf numFmtId="10" fontId="18" fillId="8" borderId="57" xfId="2" applyNumberFormat="1" applyFont="1" applyFill="1" applyBorder="1" applyAlignment="1" applyProtection="1">
      <alignment horizontal="right" vertical="top" wrapText="1"/>
    </xf>
    <xf numFmtId="10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7" xfId="2" applyNumberFormat="1" applyFont="1" applyFill="1" applyBorder="1" applyAlignment="1" applyProtection="1">
      <alignment horizontal="right" vertical="top" wrapText="1"/>
    </xf>
    <xf numFmtId="169" fontId="18" fillId="8" borderId="4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horizontal="left" vertical="center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0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63" xfId="2" applyNumberFormat="1" applyFont="1" applyFill="1" applyBorder="1" applyAlignment="1" applyProtection="1">
      <alignment horizontal="right" vertical="top" wrapText="1"/>
    </xf>
    <xf numFmtId="10" fontId="18" fillId="9" borderId="41" xfId="2" applyNumberFormat="1" applyFont="1" applyFill="1" applyBorder="1" applyAlignment="1" applyProtection="1">
      <alignment horizontal="right" vertical="top" wrapText="1"/>
    </xf>
    <xf numFmtId="10" fontId="18" fillId="9" borderId="49" xfId="2" applyNumberFormat="1" applyFont="1" applyFill="1" applyBorder="1" applyAlignment="1" applyProtection="1">
      <alignment horizontal="right" vertical="top" wrapText="1"/>
    </xf>
    <xf numFmtId="10" fontId="18" fillId="9" borderId="2" xfId="2" applyNumberFormat="1" applyFont="1" applyFill="1" applyBorder="1" applyAlignment="1" applyProtection="1">
      <alignment horizontal="right" vertical="top" wrapText="1"/>
    </xf>
    <xf numFmtId="169" fontId="18" fillId="9" borderId="2" xfId="2" applyNumberFormat="1" applyFont="1" applyFill="1" applyBorder="1" applyAlignment="1" applyProtection="1">
      <alignment horizontal="right" vertical="top" wrapText="1"/>
    </xf>
    <xf numFmtId="169" fontId="18" fillId="9" borderId="49" xfId="2" applyNumberFormat="1" applyFont="1" applyFill="1" applyBorder="1" applyAlignment="1" applyProtection="1">
      <alignment horizontal="right" vertical="top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0" fontId="18" fillId="9" borderId="57" xfId="2" applyNumberFormat="1" applyFont="1" applyFill="1" applyBorder="1" applyAlignment="1" applyProtection="1">
      <alignment horizontal="right" vertical="top" wrapText="1"/>
    </xf>
    <xf numFmtId="0" fontId="3" fillId="9" borderId="0" xfId="0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horizontal="left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169" fontId="18" fillId="10" borderId="63" xfId="2" applyNumberFormat="1" applyFont="1" applyFill="1" applyBorder="1" applyAlignment="1" applyProtection="1">
      <alignment horizontal="right" vertical="top" wrapText="1"/>
    </xf>
    <xf numFmtId="10" fontId="18" fillId="10" borderId="41" xfId="2" applyNumberFormat="1" applyFont="1" applyFill="1" applyBorder="1" applyAlignment="1" applyProtection="1">
      <alignment horizontal="right" vertical="top" wrapText="1"/>
    </xf>
    <xf numFmtId="10" fontId="18" fillId="10" borderId="49" xfId="2" applyNumberFormat="1" applyFont="1" applyFill="1" applyBorder="1" applyAlignment="1" applyProtection="1">
      <alignment horizontal="right" vertical="top" wrapText="1"/>
    </xf>
    <xf numFmtId="10" fontId="18" fillId="10" borderId="2" xfId="2" applyNumberFormat="1" applyFont="1" applyFill="1" applyBorder="1" applyAlignment="1" applyProtection="1">
      <alignment horizontal="right" vertical="top" wrapText="1"/>
    </xf>
    <xf numFmtId="169" fontId="18" fillId="10" borderId="2" xfId="2" applyNumberFormat="1" applyFont="1" applyFill="1" applyBorder="1" applyAlignment="1" applyProtection="1">
      <alignment horizontal="right" vertical="top" wrapText="1"/>
    </xf>
    <xf numFmtId="169" fontId="18" fillId="10" borderId="49" xfId="2" applyNumberFormat="1" applyFont="1" applyFill="1" applyBorder="1" applyAlignment="1" applyProtection="1">
      <alignment horizontal="right" vertical="top" wrapText="1"/>
    </xf>
    <xf numFmtId="169" fontId="18" fillId="10" borderId="7" xfId="2" applyNumberFormat="1" applyFont="1" applyFill="1" applyBorder="1" applyAlignment="1" applyProtection="1">
      <alignment horizontal="right" vertical="top" wrapText="1"/>
    </xf>
    <xf numFmtId="10" fontId="18" fillId="10" borderId="57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vertical="center"/>
    </xf>
    <xf numFmtId="10" fontId="18" fillId="9" borderId="7" xfId="2" applyNumberFormat="1" applyFont="1" applyFill="1" applyBorder="1" applyAlignment="1" applyProtection="1">
      <alignment horizontal="right" vertical="top" wrapText="1"/>
    </xf>
    <xf numFmtId="0" fontId="18" fillId="11" borderId="5" xfId="0" applyFont="1" applyFill="1" applyBorder="1" applyAlignment="1" applyProtection="1">
      <alignment horizontal="left" vertical="center" wrapText="1"/>
    </xf>
    <xf numFmtId="169" fontId="18" fillId="11" borderId="5" xfId="2" applyNumberFormat="1" applyFont="1" applyFill="1" applyBorder="1" applyAlignment="1" applyProtection="1">
      <alignment horizontal="right" vertical="top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1" xfId="2" applyNumberFormat="1" applyFont="1" applyFill="1" applyBorder="1" applyAlignment="1" applyProtection="1">
      <alignment horizontal="right" vertical="top" wrapText="1"/>
    </xf>
    <xf numFmtId="10" fontId="18" fillId="11" borderId="6" xfId="2" applyNumberFormat="1" applyFont="1" applyFill="1" applyBorder="1" applyAlignment="1" applyProtection="1">
      <alignment horizontal="right" vertical="top" wrapText="1"/>
    </xf>
    <xf numFmtId="169" fontId="18" fillId="11" borderId="67" xfId="2" applyNumberFormat="1" applyFont="1" applyFill="1" applyBorder="1" applyAlignment="1" applyProtection="1">
      <alignment horizontal="right" vertical="top" wrapText="1"/>
    </xf>
    <xf numFmtId="10" fontId="18" fillId="11" borderId="56" xfId="2" applyNumberFormat="1" applyFont="1" applyFill="1" applyBorder="1" applyAlignment="1" applyProtection="1">
      <alignment horizontal="right" vertical="top" wrapText="1"/>
    </xf>
    <xf numFmtId="10" fontId="18" fillId="11" borderId="2" xfId="2" applyNumberFormat="1" applyFont="1" applyFill="1" applyBorder="1" applyAlignment="1" applyProtection="1">
      <alignment horizontal="right" vertical="top" wrapText="1"/>
    </xf>
    <xf numFmtId="169" fontId="18" fillId="11" borderId="62" xfId="2" applyNumberFormat="1" applyFont="1" applyFill="1" applyBorder="1" applyAlignment="1" applyProtection="1">
      <alignment horizontal="right" vertical="top" wrapText="1"/>
    </xf>
    <xf numFmtId="169" fontId="18" fillId="11" borderId="42" xfId="2" applyNumberFormat="1" applyFont="1" applyFill="1" applyBorder="1" applyAlignment="1" applyProtection="1">
      <alignment horizontal="right" vertical="top" wrapText="1"/>
    </xf>
    <xf numFmtId="169" fontId="18" fillId="11" borderId="6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0" fontId="3" fillId="11" borderId="0" xfId="0" applyFont="1" applyFill="1" applyBorder="1" applyAlignment="1" applyProtection="1">
      <alignment vertical="center"/>
    </xf>
    <xf numFmtId="0" fontId="18" fillId="12" borderId="1" xfId="0" applyFont="1" applyFill="1" applyBorder="1" applyAlignment="1" applyProtection="1">
      <alignment horizontal="left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0" fontId="18" fillId="12" borderId="1" xfId="2" applyNumberFormat="1" applyFont="1" applyFill="1" applyBorder="1" applyAlignment="1" applyProtection="1">
      <alignment horizontal="right" vertical="top" wrapText="1"/>
    </xf>
    <xf numFmtId="10" fontId="18" fillId="12" borderId="7" xfId="2" applyNumberFormat="1" applyFont="1" applyFill="1" applyBorder="1" applyAlignment="1" applyProtection="1">
      <alignment horizontal="right" vertical="top" wrapText="1"/>
    </xf>
    <xf numFmtId="169" fontId="18" fillId="12" borderId="63" xfId="2" applyNumberFormat="1" applyFont="1" applyFill="1" applyBorder="1" applyAlignment="1" applyProtection="1">
      <alignment horizontal="right" vertical="top" wrapText="1"/>
    </xf>
    <xf numFmtId="10" fontId="18" fillId="12" borderId="57" xfId="2" applyNumberFormat="1" applyFont="1" applyFill="1" applyBorder="1" applyAlignment="1" applyProtection="1">
      <alignment horizontal="right" vertical="top" wrapText="1"/>
    </xf>
    <xf numFmtId="10" fontId="18" fillId="12" borderId="2" xfId="2" applyNumberFormat="1" applyFont="1" applyFill="1" applyBorder="1" applyAlignment="1" applyProtection="1">
      <alignment horizontal="right" vertical="top" wrapText="1"/>
    </xf>
    <xf numFmtId="169" fontId="18" fillId="12" borderId="7" xfId="2" applyNumberFormat="1" applyFont="1" applyFill="1" applyBorder="1" applyAlignment="1" applyProtection="1">
      <alignment horizontal="right" vertical="top" wrapText="1"/>
    </xf>
    <xf numFmtId="169" fontId="18" fillId="12" borderId="4" xfId="2" applyNumberFormat="1" applyFont="1" applyFill="1" applyBorder="1" applyAlignment="1" applyProtection="1">
      <alignment horizontal="right" vertical="top" wrapText="1"/>
    </xf>
    <xf numFmtId="0" fontId="3" fillId="12" borderId="0" xfId="0" applyFont="1" applyFill="1" applyBorder="1" applyAlignment="1" applyProtection="1">
      <alignment vertical="center"/>
    </xf>
    <xf numFmtId="0" fontId="18" fillId="13" borderId="1" xfId="0" applyFont="1" applyFill="1" applyBorder="1" applyAlignment="1" applyProtection="1">
      <alignment horizontal="left" vertical="center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0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63" xfId="2" applyNumberFormat="1" applyFont="1" applyFill="1" applyBorder="1" applyAlignment="1" applyProtection="1">
      <alignment horizontal="right" vertical="top" wrapText="1"/>
    </xf>
    <xf numFmtId="10" fontId="18" fillId="13" borderId="57" xfId="2" applyNumberFormat="1" applyFont="1" applyFill="1" applyBorder="1" applyAlignment="1" applyProtection="1">
      <alignment horizontal="right" vertical="top" wrapText="1"/>
    </xf>
    <xf numFmtId="10" fontId="18" fillId="13" borderId="2" xfId="2" applyNumberFormat="1" applyFont="1" applyFill="1" applyBorder="1" applyAlignment="1" applyProtection="1">
      <alignment horizontal="right" vertical="top" wrapText="1"/>
    </xf>
    <xf numFmtId="10" fontId="18" fillId="13" borderId="7" xfId="2" applyNumberFormat="1" applyFont="1" applyFill="1" applyBorder="1" applyAlignment="1" applyProtection="1">
      <alignment horizontal="right" vertical="top" wrapText="1"/>
    </xf>
    <xf numFmtId="10" fontId="18" fillId="13" borderId="41" xfId="2" applyNumberFormat="1" applyFont="1" applyFill="1" applyBorder="1" applyAlignment="1" applyProtection="1">
      <alignment horizontal="right" vertical="top" wrapText="1"/>
    </xf>
    <xf numFmtId="10" fontId="18" fillId="13" borderId="49" xfId="2" applyNumberFormat="1" applyFont="1" applyFill="1" applyBorder="1" applyAlignment="1" applyProtection="1">
      <alignment horizontal="right" vertical="top" wrapText="1"/>
    </xf>
    <xf numFmtId="169" fontId="18" fillId="13" borderId="7" xfId="2" applyNumberFormat="1" applyFont="1" applyFill="1" applyBorder="1" applyAlignment="1" applyProtection="1">
      <alignment horizontal="right" vertical="top" wrapText="1"/>
    </xf>
    <xf numFmtId="0" fontId="3" fillId="13" borderId="0" xfId="0" applyFont="1" applyFill="1" applyBorder="1" applyAlignment="1" applyProtection="1">
      <alignment vertical="center"/>
    </xf>
    <xf numFmtId="0" fontId="18" fillId="13" borderId="1" xfId="0" applyFont="1" applyFill="1" applyBorder="1" applyAlignment="1" applyProtection="1">
      <alignment horizontal="left" vertical="top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9" fillId="13" borderId="1" xfId="2" applyNumberFormat="1" applyFont="1" applyFill="1" applyBorder="1" applyAlignment="1" applyProtection="1">
      <alignment horizontal="right" vertical="top" wrapText="1"/>
    </xf>
    <xf numFmtId="169" fontId="18" fillId="13" borderId="41" xfId="2" applyNumberFormat="1" applyFont="1" applyFill="1" applyBorder="1" applyAlignment="1" applyProtection="1">
      <alignment horizontal="right" vertical="top" wrapText="1"/>
    </xf>
    <xf numFmtId="166" fontId="18" fillId="9" borderId="49" xfId="2" applyNumberFormat="1" applyFont="1" applyFill="1" applyBorder="1" applyAlignment="1" applyProtection="1">
      <alignment horizontal="right" vertical="top" wrapText="1"/>
    </xf>
    <xf numFmtId="166" fontId="19" fillId="0" borderId="50" xfId="2" applyNumberFormat="1" applyFont="1" applyFill="1" applyBorder="1" applyAlignment="1" applyProtection="1">
      <alignment horizontal="right" vertical="top" wrapText="1"/>
    </xf>
    <xf numFmtId="166" fontId="18" fillId="10" borderId="49" xfId="2" applyNumberFormat="1" applyFont="1" applyFill="1" applyBorder="1" applyAlignment="1" applyProtection="1">
      <alignment horizontal="right" vertical="top" wrapText="1"/>
    </xf>
    <xf numFmtId="166" fontId="18" fillId="9" borderId="1" xfId="2" applyNumberFormat="1" applyFont="1" applyFill="1" applyBorder="1" applyAlignment="1" applyProtection="1">
      <alignment horizontal="right" vertical="top" wrapText="1"/>
    </xf>
    <xf numFmtId="166" fontId="19" fillId="0" borderId="44" xfId="2" applyNumberFormat="1" applyFont="1" applyFill="1" applyBorder="1" applyAlignment="1" applyProtection="1">
      <alignment horizontal="right" vertical="top" wrapText="1"/>
    </xf>
    <xf numFmtId="166" fontId="18" fillId="13" borderId="1" xfId="2" applyNumberFormat="1" applyFont="1" applyFill="1" applyBorder="1" applyAlignment="1" applyProtection="1">
      <alignment horizontal="right" vertical="top" wrapText="1"/>
    </xf>
    <xf numFmtId="172" fontId="18" fillId="7" borderId="35" xfId="2" applyNumberFormat="1" applyFont="1" applyFill="1" applyBorder="1" applyAlignment="1" applyProtection="1">
      <alignment horizontal="right" vertical="top" wrapText="1"/>
    </xf>
    <xf numFmtId="172" fontId="19" fillId="0" borderId="36" xfId="2" applyNumberFormat="1" applyFont="1" applyFill="1" applyBorder="1" applyAlignment="1" applyProtection="1">
      <alignment horizontal="right" vertical="top" wrapText="1"/>
    </xf>
    <xf numFmtId="172" fontId="18" fillId="8" borderId="4" xfId="2" applyNumberFormat="1" applyFont="1" applyFill="1" applyBorder="1" applyAlignment="1" applyProtection="1">
      <alignment horizontal="right" vertical="top" wrapText="1"/>
    </xf>
    <xf numFmtId="172" fontId="19" fillId="0" borderId="46" xfId="2" applyNumberFormat="1" applyFont="1" applyFill="1" applyBorder="1" applyAlignment="1" applyProtection="1">
      <alignment horizontal="right" vertical="top" wrapText="1"/>
    </xf>
    <xf numFmtId="172" fontId="18" fillId="7" borderId="1" xfId="2" applyNumberFormat="1" applyFont="1" applyFill="1" applyBorder="1" applyAlignment="1" applyProtection="1">
      <alignment horizontal="right" vertical="top" wrapText="1"/>
    </xf>
    <xf numFmtId="172" fontId="19" fillId="0" borderId="10" xfId="2" applyNumberFormat="1" applyFont="1" applyFill="1" applyBorder="1" applyAlignment="1" applyProtection="1">
      <alignment horizontal="right" vertical="top" wrapText="1"/>
    </xf>
    <xf numFmtId="172" fontId="18" fillId="8" borderId="1" xfId="2" applyNumberFormat="1" applyFont="1" applyFill="1" applyBorder="1" applyAlignment="1" applyProtection="1">
      <alignment horizontal="right" vertical="top" wrapText="1"/>
    </xf>
    <xf numFmtId="172" fontId="19" fillId="0" borderId="44" xfId="2" applyNumberFormat="1" applyFont="1" applyFill="1" applyBorder="1" applyAlignment="1" applyProtection="1">
      <alignment horizontal="right" vertical="top" wrapText="1"/>
    </xf>
    <xf numFmtId="172" fontId="18" fillId="9" borderId="1" xfId="2" applyNumberFormat="1" applyFont="1" applyFill="1" applyBorder="1" applyAlignment="1" applyProtection="1">
      <alignment horizontal="right" vertical="top" wrapText="1"/>
    </xf>
    <xf numFmtId="172" fontId="18" fillId="10" borderId="1" xfId="2" applyNumberFormat="1" applyFont="1" applyFill="1" applyBorder="1" applyAlignment="1" applyProtection="1">
      <alignment horizontal="right" vertical="top" wrapText="1"/>
    </xf>
    <xf numFmtId="172" fontId="18" fillId="9" borderId="4" xfId="2" applyNumberFormat="1" applyFont="1" applyFill="1" applyBorder="1" applyAlignment="1" applyProtection="1">
      <alignment horizontal="right" vertical="top" wrapText="1"/>
    </xf>
    <xf numFmtId="172" fontId="18" fillId="10" borderId="4" xfId="2" applyNumberFormat="1" applyFont="1" applyFill="1" applyBorder="1" applyAlignment="1" applyProtection="1">
      <alignment horizontal="right" vertical="top" wrapText="1"/>
    </xf>
    <xf numFmtId="172" fontId="18" fillId="11" borderId="1" xfId="2" applyNumberFormat="1" applyFont="1" applyFill="1" applyBorder="1" applyAlignment="1" applyProtection="1">
      <alignment horizontal="right" vertical="top" wrapText="1"/>
    </xf>
    <xf numFmtId="172" fontId="18" fillId="12" borderId="1" xfId="2" applyNumberFormat="1" applyFont="1" applyFill="1" applyBorder="1" applyAlignment="1" applyProtection="1">
      <alignment horizontal="right" vertical="top" wrapText="1"/>
    </xf>
    <xf numFmtId="172" fontId="18" fillId="11" borderId="35" xfId="2" applyNumberFormat="1" applyFont="1" applyFill="1" applyBorder="1" applyAlignment="1" applyProtection="1">
      <alignment horizontal="right" vertical="top" wrapText="1"/>
    </xf>
    <xf numFmtId="172" fontId="18" fillId="12" borderId="4" xfId="2" applyNumberFormat="1" applyFont="1" applyFill="1" applyBorder="1" applyAlignment="1" applyProtection="1">
      <alignment horizontal="right" vertical="top" wrapText="1"/>
    </xf>
    <xf numFmtId="172" fontId="18" fillId="13" borderId="1" xfId="2" applyNumberFormat="1" applyFont="1" applyFill="1" applyBorder="1" applyAlignment="1" applyProtection="1">
      <alignment horizontal="right" vertical="top" wrapText="1"/>
    </xf>
    <xf numFmtId="172" fontId="18" fillId="13" borderId="2" xfId="2" applyNumberFormat="1" applyFont="1" applyFill="1" applyBorder="1" applyAlignment="1" applyProtection="1">
      <alignment horizontal="right" vertical="top" wrapText="1"/>
    </xf>
    <xf numFmtId="172" fontId="18" fillId="5" borderId="5" xfId="2" applyNumberFormat="1" applyFont="1" applyFill="1" applyBorder="1" applyAlignment="1" applyProtection="1">
      <alignment horizontal="right" vertical="top" wrapText="1"/>
    </xf>
    <xf numFmtId="172" fontId="18" fillId="0" borderId="1" xfId="2" applyNumberFormat="1" applyFont="1" applyFill="1" applyBorder="1" applyAlignment="1" applyProtection="1">
      <alignment horizontal="righ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2" fontId="18" fillId="6" borderId="1" xfId="2" applyNumberFormat="1" applyFont="1" applyFill="1" applyBorder="1" applyAlignment="1" applyProtection="1">
      <alignment horizontal="right" vertical="top" wrapText="1"/>
    </xf>
    <xf numFmtId="172" fontId="18" fillId="5" borderId="16" xfId="2" applyNumberFormat="1" applyFont="1" applyFill="1" applyBorder="1" applyAlignment="1" applyProtection="1">
      <alignment horizontal="right" vertical="top" wrapText="1"/>
    </xf>
    <xf numFmtId="172" fontId="18" fillId="0" borderId="4" xfId="2" applyNumberFormat="1" applyFont="1" applyFill="1" applyBorder="1" applyAlignment="1" applyProtection="1">
      <alignment horizontal="right" vertical="top" wrapText="1"/>
    </xf>
    <xf numFmtId="172" fontId="19" fillId="0" borderId="4" xfId="2" applyNumberFormat="1" applyFont="1" applyFill="1" applyBorder="1" applyAlignment="1" applyProtection="1">
      <alignment horizontal="right" vertical="top" wrapText="1"/>
    </xf>
    <xf numFmtId="172" fontId="18" fillId="6" borderId="4" xfId="2" applyNumberFormat="1" applyFont="1" applyFill="1" applyBorder="1" applyAlignment="1" applyProtection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9" fontId="3" fillId="0" borderId="5" xfId="2" applyNumberFormat="1" applyFont="1" applyBorder="1" applyAlignment="1">
      <alignment horizontal="center" vertical="top" wrapText="1"/>
    </xf>
    <xf numFmtId="0" fontId="28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Border="1" applyAlignment="1"/>
    <xf numFmtId="0" fontId="29" fillId="0" borderId="0" xfId="0" applyFont="1"/>
    <xf numFmtId="0" fontId="4" fillId="0" borderId="0" xfId="0" applyFont="1" applyAlignment="1">
      <alignment horizontal="right"/>
    </xf>
    <xf numFmtId="0" fontId="29" fillId="0" borderId="0" xfId="0" applyFont="1" applyBorder="1" applyAlignment="1"/>
    <xf numFmtId="172" fontId="18" fillId="13" borderId="4" xfId="2" applyNumberFormat="1" applyFont="1" applyFill="1" applyBorder="1" applyAlignment="1" applyProtection="1">
      <alignment horizontal="right" vertical="top" wrapText="1"/>
    </xf>
    <xf numFmtId="172" fontId="18" fillId="12" borderId="7" xfId="2" applyNumberFormat="1" applyFont="1" applyFill="1" applyBorder="1" applyAlignment="1" applyProtection="1">
      <alignment horizontal="right" vertical="top" wrapText="1"/>
    </xf>
    <xf numFmtId="172" fontId="19" fillId="0" borderId="30" xfId="2" applyNumberFormat="1" applyFont="1" applyFill="1" applyBorder="1" applyAlignment="1" applyProtection="1">
      <alignment horizontal="right" vertical="top" wrapText="1"/>
    </xf>
    <xf numFmtId="172" fontId="18" fillId="11" borderId="6" xfId="2" applyNumberFormat="1" applyFont="1" applyFill="1" applyBorder="1" applyAlignment="1" applyProtection="1">
      <alignment horizontal="right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9" fillId="0" borderId="6" xfId="0" applyFont="1" applyBorder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0" fillId="0" borderId="30" xfId="0" applyFill="1" applyBorder="1"/>
    <xf numFmtId="0" fontId="0" fillId="0" borderId="31" xfId="0" applyFill="1" applyBorder="1"/>
    <xf numFmtId="0" fontId="0" fillId="0" borderId="9" xfId="0" applyFill="1" applyBorder="1"/>
    <xf numFmtId="0" fontId="0" fillId="0" borderId="0" xfId="0" applyFill="1"/>
    <xf numFmtId="0" fontId="0" fillId="0" borderId="15" xfId="0" applyFill="1" applyBorder="1"/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19" xfId="0" applyNumberFormat="1" applyFont="1" applyFill="1" applyBorder="1" applyAlignment="1" applyProtection="1">
      <alignment horizontal="center" vertical="center" wrapText="1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29" xfId="0" applyFont="1" applyFill="1" applyBorder="1" applyAlignment="1" applyProtection="1">
      <alignment horizontal="left" vertical="top" wrapText="1"/>
    </xf>
    <xf numFmtId="0" fontId="0" fillId="0" borderId="20" xfId="0" applyFill="1" applyBorder="1"/>
    <xf numFmtId="0" fontId="0" fillId="0" borderId="0" xfId="0" applyFill="1" applyBorder="1"/>
    <xf numFmtId="0" fontId="19" fillId="0" borderId="10" xfId="0" applyFont="1" applyFill="1" applyBorder="1" applyAlignment="1" applyProtection="1">
      <alignment horizontal="center" vertical="top"/>
    </xf>
    <xf numFmtId="0" fontId="0" fillId="0" borderId="8" xfId="0" applyBorder="1"/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33" xfId="0" applyNumberFormat="1" applyFont="1" applyFill="1" applyBorder="1" applyAlignment="1" applyProtection="1">
      <alignment horizontal="center" vertical="center" wrapText="1"/>
    </xf>
    <xf numFmtId="165" fontId="19" fillId="0" borderId="55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64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64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0" fontId="19" fillId="4" borderId="12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3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27" fillId="0" borderId="22" xfId="0" applyNumberFormat="1" applyFont="1" applyFill="1" applyBorder="1" applyAlignment="1" applyProtection="1">
      <alignment horizontal="justify" vertical="top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8" xfId="0" applyNumberFormat="1" applyFont="1" applyFill="1" applyBorder="1" applyAlignment="1" applyProtection="1">
      <alignment horizontal="left" vertical="top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31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24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25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4.4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" customHeight="1" x14ac:dyDescent="0.3">
      <c r="A1" s="403" t="s">
        <v>39</v>
      </c>
      <c r="B1" s="404"/>
      <c r="C1" s="405" t="s">
        <v>40</v>
      </c>
      <c r="D1" s="406" t="s">
        <v>44</v>
      </c>
      <c r="E1" s="407"/>
      <c r="F1" s="408"/>
      <c r="G1" s="406" t="s">
        <v>17</v>
      </c>
      <c r="H1" s="407"/>
      <c r="I1" s="408"/>
      <c r="J1" s="406" t="s">
        <v>18</v>
      </c>
      <c r="K1" s="407"/>
      <c r="L1" s="408"/>
      <c r="M1" s="406" t="s">
        <v>22</v>
      </c>
      <c r="N1" s="407"/>
      <c r="O1" s="408"/>
      <c r="P1" s="409" t="s">
        <v>23</v>
      </c>
      <c r="Q1" s="410"/>
      <c r="R1" s="406" t="s">
        <v>24</v>
      </c>
      <c r="S1" s="407"/>
      <c r="T1" s="408"/>
      <c r="U1" s="406" t="s">
        <v>25</v>
      </c>
      <c r="V1" s="407"/>
      <c r="W1" s="408"/>
      <c r="X1" s="409" t="s">
        <v>26</v>
      </c>
      <c r="Y1" s="411"/>
      <c r="Z1" s="410"/>
      <c r="AA1" s="409" t="s">
        <v>27</v>
      </c>
      <c r="AB1" s="410"/>
      <c r="AC1" s="406" t="s">
        <v>28</v>
      </c>
      <c r="AD1" s="407"/>
      <c r="AE1" s="408"/>
      <c r="AF1" s="406" t="s">
        <v>29</v>
      </c>
      <c r="AG1" s="407"/>
      <c r="AH1" s="408"/>
      <c r="AI1" s="406" t="s">
        <v>30</v>
      </c>
      <c r="AJ1" s="407"/>
      <c r="AK1" s="408"/>
      <c r="AL1" s="409" t="s">
        <v>31</v>
      </c>
      <c r="AM1" s="410"/>
      <c r="AN1" s="406" t="s">
        <v>32</v>
      </c>
      <c r="AO1" s="407"/>
      <c r="AP1" s="408"/>
      <c r="AQ1" s="406" t="s">
        <v>33</v>
      </c>
      <c r="AR1" s="407"/>
      <c r="AS1" s="408"/>
      <c r="AT1" s="406" t="s">
        <v>34</v>
      </c>
      <c r="AU1" s="407"/>
      <c r="AV1" s="408"/>
    </row>
    <row r="2" spans="1:48" ht="39" customHeight="1" x14ac:dyDescent="0.3">
      <c r="A2" s="404"/>
      <c r="B2" s="404"/>
      <c r="C2" s="40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3">
      <c r="A3" s="405" t="s">
        <v>82</v>
      </c>
      <c r="B3" s="40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405"/>
      <c r="B4" s="40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405"/>
      <c r="B5" s="40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3" x14ac:dyDescent="0.3">
      <c r="A6" s="405"/>
      <c r="B6" s="40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405"/>
      <c r="B7" s="40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3" x14ac:dyDescent="0.3">
      <c r="A8" s="405"/>
      <c r="B8" s="40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3" x14ac:dyDescent="0.3">
      <c r="A9" s="405"/>
      <c r="B9" s="40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.05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412" t="s">
        <v>57</v>
      </c>
      <c r="B1" s="412"/>
      <c r="C1" s="412"/>
      <c r="D1" s="412"/>
      <c r="E1" s="412"/>
    </row>
    <row r="2" spans="1:5" x14ac:dyDescent="0.3">
      <c r="A2" s="12"/>
      <c r="B2" s="12"/>
      <c r="C2" s="12"/>
      <c r="D2" s="12"/>
      <c r="E2" s="12"/>
    </row>
    <row r="3" spans="1:5" x14ac:dyDescent="0.3">
      <c r="A3" s="413" t="s">
        <v>129</v>
      </c>
      <c r="B3" s="413"/>
      <c r="C3" s="413"/>
      <c r="D3" s="413"/>
      <c r="E3" s="413"/>
    </row>
    <row r="4" spans="1:5" ht="45.2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8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8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15.65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5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8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414" t="s">
        <v>78</v>
      </c>
      <c r="B26" s="414"/>
      <c r="C26" s="414"/>
      <c r="D26" s="414"/>
      <c r="E26" s="414"/>
    </row>
    <row r="27" spans="1:5" x14ac:dyDescent="0.3">
      <c r="A27" s="28"/>
      <c r="B27" s="28"/>
      <c r="C27" s="28"/>
      <c r="D27" s="28"/>
      <c r="E27" s="28"/>
    </row>
    <row r="28" spans="1:5" x14ac:dyDescent="0.3">
      <c r="A28" s="414" t="s">
        <v>79</v>
      </c>
      <c r="B28" s="414"/>
      <c r="C28" s="414"/>
      <c r="D28" s="414"/>
      <c r="E28" s="414"/>
    </row>
    <row r="29" spans="1:5" x14ac:dyDescent="0.3">
      <c r="A29" s="414"/>
      <c r="B29" s="414"/>
      <c r="C29" s="414"/>
      <c r="D29" s="414"/>
      <c r="E29" s="41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15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428" t="s">
        <v>45</v>
      </c>
      <c r="C3" s="42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.0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415" t="s">
        <v>1</v>
      </c>
      <c r="B5" s="42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" customHeight="1" x14ac:dyDescent="0.25">
      <c r="A6" s="415"/>
      <c r="B6" s="42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" customHeight="1" x14ac:dyDescent="0.25">
      <c r="A7" s="415"/>
      <c r="B7" s="42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415" t="s">
        <v>3</v>
      </c>
      <c r="B8" s="42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16" t="s">
        <v>204</v>
      </c>
      <c r="N8" s="417"/>
      <c r="O8" s="418"/>
      <c r="P8" s="56"/>
      <c r="Q8" s="56"/>
    </row>
    <row r="9" spans="1:256" ht="34" customHeight="1" x14ac:dyDescent="0.25">
      <c r="A9" s="415"/>
      <c r="B9" s="42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5000000000001" customHeight="1" x14ac:dyDescent="0.25">
      <c r="A10" s="415" t="s">
        <v>4</v>
      </c>
      <c r="B10" s="42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49999999999997" customHeight="1" x14ac:dyDescent="0.25">
      <c r="A11" s="415"/>
      <c r="B11" s="42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415" t="s">
        <v>5</v>
      </c>
      <c r="B12" s="42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3.95" customHeight="1" x14ac:dyDescent="0.25">
      <c r="A13" s="415"/>
      <c r="B13" s="42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5.95" customHeight="1" x14ac:dyDescent="0.25">
      <c r="A14" s="415" t="s">
        <v>9</v>
      </c>
      <c r="B14" s="42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415"/>
      <c r="B15" s="42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33"/>
      <c r="AJ16" s="433"/>
      <c r="AK16" s="433"/>
      <c r="AZ16" s="433"/>
      <c r="BA16" s="433"/>
      <c r="BB16" s="433"/>
      <c r="BQ16" s="433"/>
      <c r="BR16" s="433"/>
      <c r="BS16" s="433"/>
      <c r="CH16" s="433"/>
      <c r="CI16" s="433"/>
      <c r="CJ16" s="433"/>
      <c r="CY16" s="433"/>
      <c r="CZ16" s="433"/>
      <c r="DA16" s="433"/>
      <c r="DP16" s="433"/>
      <c r="DQ16" s="433"/>
      <c r="DR16" s="433"/>
      <c r="EG16" s="433"/>
      <c r="EH16" s="433"/>
      <c r="EI16" s="433"/>
      <c r="EX16" s="433"/>
      <c r="EY16" s="433"/>
      <c r="EZ16" s="433"/>
      <c r="FO16" s="433"/>
      <c r="FP16" s="433"/>
      <c r="FQ16" s="433"/>
      <c r="GF16" s="433"/>
      <c r="GG16" s="433"/>
      <c r="GH16" s="433"/>
      <c r="GW16" s="433"/>
      <c r="GX16" s="433"/>
      <c r="GY16" s="433"/>
      <c r="HN16" s="433"/>
      <c r="HO16" s="433"/>
      <c r="HP16" s="433"/>
      <c r="IE16" s="433"/>
      <c r="IF16" s="433"/>
      <c r="IG16" s="433"/>
      <c r="IV16" s="433"/>
    </row>
    <row r="17" spans="1:17" ht="320.25" customHeight="1" x14ac:dyDescent="0.25">
      <c r="A17" s="415" t="s">
        <v>6</v>
      </c>
      <c r="B17" s="42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 x14ac:dyDescent="0.25">
      <c r="A18" s="415"/>
      <c r="B18" s="42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415" t="s">
        <v>7</v>
      </c>
      <c r="B19" s="42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 x14ac:dyDescent="0.25">
      <c r="A20" s="415"/>
      <c r="B20" s="42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415" t="s">
        <v>8</v>
      </c>
      <c r="B21" s="42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415"/>
      <c r="B22" s="42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5" customHeight="1" x14ac:dyDescent="0.25">
      <c r="A23" s="419" t="s">
        <v>14</v>
      </c>
      <c r="B23" s="42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 x14ac:dyDescent="0.25">
      <c r="A24" s="421"/>
      <c r="B24" s="42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423" t="s">
        <v>15</v>
      </c>
      <c r="B25" s="42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 x14ac:dyDescent="0.25">
      <c r="A26" s="423"/>
      <c r="B26" s="42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8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5" customHeight="1" x14ac:dyDescent="0.25">
      <c r="A31" s="415" t="s">
        <v>93</v>
      </c>
      <c r="B31" s="42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" customHeight="1" x14ac:dyDescent="0.25">
      <c r="A32" s="415"/>
      <c r="B32" s="42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" customHeight="1" x14ac:dyDescent="0.25">
      <c r="A34" s="415" t="s">
        <v>95</v>
      </c>
      <c r="B34" s="42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" customHeight="1" x14ac:dyDescent="0.25">
      <c r="A35" s="415"/>
      <c r="B35" s="42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 x14ac:dyDescent="0.25">
      <c r="A36" s="431" t="s">
        <v>97</v>
      </c>
      <c r="B36" s="42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 x14ac:dyDescent="0.25">
      <c r="A37" s="432"/>
      <c r="B37" s="43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5" customHeight="1" x14ac:dyDescent="0.25">
      <c r="A39" s="415" t="s">
        <v>99</v>
      </c>
      <c r="B39" s="42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39" t="s">
        <v>246</v>
      </c>
      <c r="I39" s="440"/>
      <c r="J39" s="440"/>
      <c r="K39" s="440"/>
      <c r="L39" s="440"/>
      <c r="M39" s="440"/>
      <c r="N39" s="440"/>
      <c r="O39" s="441"/>
      <c r="P39" s="55" t="s">
        <v>188</v>
      </c>
      <c r="Q39" s="56"/>
    </row>
    <row r="40" spans="1:17" ht="39.950000000000003" customHeight="1" x14ac:dyDescent="0.25">
      <c r="A40" s="415" t="s">
        <v>10</v>
      </c>
      <c r="B40" s="42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415" t="s">
        <v>100</v>
      </c>
      <c r="B41" s="42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 x14ac:dyDescent="0.25">
      <c r="A42" s="415"/>
      <c r="B42" s="42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5.95" customHeight="1" x14ac:dyDescent="0.25">
      <c r="A43" s="415" t="s">
        <v>102</v>
      </c>
      <c r="B43" s="42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36" t="s">
        <v>191</v>
      </c>
      <c r="H43" s="437"/>
      <c r="I43" s="437"/>
      <c r="J43" s="437"/>
      <c r="K43" s="437"/>
      <c r="L43" s="437"/>
      <c r="M43" s="437"/>
      <c r="N43" s="437"/>
      <c r="O43" s="438"/>
      <c r="P43" s="56"/>
      <c r="Q43" s="56"/>
    </row>
    <row r="44" spans="1:17" ht="39.950000000000003" customHeight="1" x14ac:dyDescent="0.25">
      <c r="A44" s="415"/>
      <c r="B44" s="42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3" customHeight="1" x14ac:dyDescent="0.25">
      <c r="A45" s="415" t="s">
        <v>104</v>
      </c>
      <c r="B45" s="42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 x14ac:dyDescent="0.25">
      <c r="A46" s="415" t="s">
        <v>12</v>
      </c>
      <c r="B46" s="42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 x14ac:dyDescent="0.25">
      <c r="A47" s="426" t="s">
        <v>107</v>
      </c>
      <c r="B47" s="42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 x14ac:dyDescent="0.25">
      <c r="A48" s="427"/>
      <c r="B48" s="43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80000000000001" customHeight="1" x14ac:dyDescent="0.25">
      <c r="A49" s="426" t="s">
        <v>108</v>
      </c>
      <c r="B49" s="42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 x14ac:dyDescent="0.25">
      <c r="A50" s="427"/>
      <c r="B50" s="43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415" t="s">
        <v>110</v>
      </c>
      <c r="B51" s="42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 x14ac:dyDescent="0.25">
      <c r="A52" s="415"/>
      <c r="B52" s="42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8" customHeight="1" x14ac:dyDescent="0.25">
      <c r="A53" s="415" t="s">
        <v>113</v>
      </c>
      <c r="B53" s="42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415"/>
      <c r="B54" s="42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45" customHeight="1" x14ac:dyDescent="0.25">
      <c r="A55" s="415" t="s">
        <v>114</v>
      </c>
      <c r="B55" s="42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45" customHeight="1" x14ac:dyDescent="0.25">
      <c r="A56" s="415"/>
      <c r="B56" s="42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415" t="s">
        <v>116</v>
      </c>
      <c r="B57" s="422" t="s">
        <v>117</v>
      </c>
      <c r="C57" s="53" t="s">
        <v>20</v>
      </c>
      <c r="D57" s="93" t="s">
        <v>234</v>
      </c>
      <c r="E57" s="92"/>
      <c r="F57" s="92" t="s">
        <v>235</v>
      </c>
      <c r="G57" s="425" t="s">
        <v>232</v>
      </c>
      <c r="H57" s="425"/>
      <c r="I57" s="92" t="s">
        <v>236</v>
      </c>
      <c r="J57" s="92" t="s">
        <v>237</v>
      </c>
      <c r="K57" s="416" t="s">
        <v>238</v>
      </c>
      <c r="L57" s="417"/>
      <c r="M57" s="417"/>
      <c r="N57" s="417"/>
      <c r="O57" s="418"/>
      <c r="P57" s="88" t="s">
        <v>198</v>
      </c>
      <c r="Q57" s="56"/>
    </row>
    <row r="58" spans="1:17" ht="39.950000000000003" customHeight="1" x14ac:dyDescent="0.25">
      <c r="A58" s="415"/>
      <c r="B58" s="42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8" customHeight="1" x14ac:dyDescent="0.25">
      <c r="A59" s="419" t="s">
        <v>119</v>
      </c>
      <c r="B59" s="419" t="s">
        <v>118</v>
      </c>
      <c r="C59" s="41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49.94999999999999" customHeight="1" x14ac:dyDescent="0.25">
      <c r="A60" s="420"/>
      <c r="B60" s="420"/>
      <c r="C60" s="42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420"/>
      <c r="B61" s="420"/>
      <c r="C61" s="42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 x14ac:dyDescent="0.25">
      <c r="A62" s="421"/>
      <c r="B62" s="42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 x14ac:dyDescent="0.25">
      <c r="A63" s="415" t="s">
        <v>120</v>
      </c>
      <c r="B63" s="42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 x14ac:dyDescent="0.25">
      <c r="A64" s="415"/>
      <c r="B64" s="42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423" t="s">
        <v>122</v>
      </c>
      <c r="B65" s="42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 x14ac:dyDescent="0.25">
      <c r="A66" s="423"/>
      <c r="B66" s="42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 x14ac:dyDescent="0.25">
      <c r="A67" s="415" t="s">
        <v>124</v>
      </c>
      <c r="B67" s="42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 x14ac:dyDescent="0.25">
      <c r="A68" s="415"/>
      <c r="B68" s="42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426" t="s">
        <v>126</v>
      </c>
      <c r="B69" s="42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 x14ac:dyDescent="0.25">
      <c r="A70" s="427"/>
      <c r="B70" s="43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434" t="s">
        <v>254</v>
      </c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</row>
    <row r="74" spans="1:20" ht="14.4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4.4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4.4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4.4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4.4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5" customHeight="1" x14ac:dyDescent="0.25">
      <c r="B79" s="435" t="s">
        <v>215</v>
      </c>
      <c r="C79" s="435"/>
      <c r="D79" s="435"/>
      <c r="E79" s="43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31" workbookViewId="0">
      <selection activeCell="A24" sqref="A24"/>
    </sheetView>
  </sheetViews>
  <sheetFormatPr defaultRowHeight="15.05" x14ac:dyDescent="0.3"/>
  <sheetData>
    <row r="1" spans="1:10" ht="17.55" x14ac:dyDescent="0.3">
      <c r="A1" s="12"/>
      <c r="B1" s="12"/>
      <c r="C1" s="12"/>
      <c r="D1" s="12"/>
      <c r="E1" s="12"/>
      <c r="F1" s="393"/>
      <c r="G1" s="442" t="s">
        <v>335</v>
      </c>
      <c r="H1" s="442"/>
      <c r="I1" s="442"/>
      <c r="J1" s="442"/>
    </row>
    <row r="2" spans="1:10" ht="17.55" x14ac:dyDescent="0.3">
      <c r="A2" s="12"/>
      <c r="B2" s="12"/>
      <c r="C2" s="12"/>
      <c r="D2" s="12"/>
      <c r="E2" s="442"/>
      <c r="F2" s="442"/>
      <c r="G2" s="442"/>
      <c r="H2" s="442"/>
      <c r="I2" s="442"/>
      <c r="J2" s="442"/>
    </row>
    <row r="3" spans="1:10" ht="17.55" x14ac:dyDescent="0.3">
      <c r="A3" s="12"/>
      <c r="B3" s="12"/>
      <c r="C3" s="12"/>
      <c r="D3" s="12"/>
      <c r="E3" s="442" t="s">
        <v>336</v>
      </c>
      <c r="F3" s="442"/>
      <c r="G3" s="442"/>
      <c r="H3" s="442"/>
      <c r="I3" s="442"/>
      <c r="J3" s="442"/>
    </row>
    <row r="4" spans="1:10" ht="17.55" x14ac:dyDescent="0.3">
      <c r="A4" s="12"/>
      <c r="B4" s="12"/>
      <c r="C4" s="12"/>
      <c r="D4" s="12"/>
      <c r="E4" s="442" t="s">
        <v>342</v>
      </c>
      <c r="F4" s="442"/>
      <c r="G4" s="442"/>
      <c r="H4" s="442"/>
      <c r="I4" s="442"/>
      <c r="J4" s="442"/>
    </row>
    <row r="5" spans="1:10" ht="18.8" customHeight="1" x14ac:dyDescent="0.3">
      <c r="A5" s="12"/>
      <c r="B5" s="12"/>
      <c r="C5" s="12"/>
      <c r="D5" s="12"/>
      <c r="E5" s="442" t="s">
        <v>343</v>
      </c>
      <c r="F5" s="442"/>
      <c r="G5" s="442"/>
      <c r="H5" s="442"/>
      <c r="I5" s="442"/>
      <c r="J5" s="442"/>
    </row>
    <row r="6" spans="1:10" ht="17.55" x14ac:dyDescent="0.3">
      <c r="A6" s="12"/>
      <c r="B6" s="12"/>
      <c r="C6" s="12"/>
      <c r="D6" s="12"/>
      <c r="E6" s="12"/>
      <c r="F6" s="393"/>
      <c r="G6" s="442" t="s">
        <v>344</v>
      </c>
      <c r="H6" s="442"/>
      <c r="I6" s="442"/>
      <c r="J6" s="442"/>
    </row>
    <row r="7" spans="1:10" ht="17.55" x14ac:dyDescent="0.3">
      <c r="A7" s="12"/>
      <c r="B7" s="12"/>
      <c r="C7" s="12"/>
      <c r="D7" s="12"/>
      <c r="E7" s="12"/>
      <c r="F7" s="393"/>
      <c r="G7" s="393"/>
      <c r="H7" s="393"/>
      <c r="I7" s="393"/>
      <c r="J7" s="394"/>
    </row>
    <row r="8" spans="1:10" ht="17.55" x14ac:dyDescent="0.3">
      <c r="A8" s="12"/>
      <c r="B8" s="12"/>
      <c r="C8" s="12"/>
      <c r="D8" s="12"/>
      <c r="E8" s="12"/>
      <c r="F8" s="393"/>
      <c r="G8" s="395"/>
      <c r="H8" s="450"/>
      <c r="I8" s="450"/>
      <c r="J8" s="450"/>
    </row>
    <row r="9" spans="1:10" x14ac:dyDescent="0.3">
      <c r="A9" s="12"/>
      <c r="B9" s="12"/>
      <c r="C9" s="12"/>
      <c r="D9" s="12"/>
      <c r="E9" s="12"/>
      <c r="F9" s="12"/>
      <c r="G9" s="396"/>
      <c r="H9" s="396"/>
      <c r="I9" s="396"/>
      <c r="J9" s="396"/>
    </row>
    <row r="10" spans="1:10" x14ac:dyDescent="0.3">
      <c r="A10" s="396"/>
      <c r="B10" s="396"/>
      <c r="C10" s="396"/>
      <c r="D10" s="396"/>
      <c r="E10" s="396"/>
      <c r="F10" s="396"/>
      <c r="G10" s="396"/>
      <c r="H10" s="396"/>
      <c r="I10" s="396"/>
      <c r="J10" s="396"/>
    </row>
    <row r="11" spans="1:10" x14ac:dyDescent="0.3">
      <c r="A11" s="396"/>
      <c r="B11" s="396"/>
      <c r="C11" s="396"/>
      <c r="D11" s="396"/>
      <c r="E11" s="396"/>
      <c r="F11" s="396"/>
      <c r="G11" s="396"/>
      <c r="H11" s="396"/>
      <c r="I11" s="396"/>
      <c r="J11" s="396"/>
    </row>
    <row r="12" spans="1:10" x14ac:dyDescent="0.3">
      <c r="A12" s="396"/>
      <c r="B12" s="396"/>
      <c r="C12" s="396"/>
      <c r="D12" s="396"/>
      <c r="E12" s="396"/>
      <c r="F12" s="396"/>
      <c r="G12" s="396"/>
      <c r="H12" s="396"/>
      <c r="I12" s="396"/>
      <c r="J12" s="396"/>
    </row>
    <row r="13" spans="1:10" x14ac:dyDescent="0.3">
      <c r="A13" s="396"/>
      <c r="B13" s="396"/>
      <c r="C13" s="396"/>
      <c r="D13" s="396"/>
      <c r="E13" s="396"/>
      <c r="F13" s="396"/>
      <c r="G13" s="396"/>
      <c r="H13" s="396"/>
      <c r="I13" s="396"/>
      <c r="J13" s="396"/>
    </row>
    <row r="14" spans="1:10" x14ac:dyDescent="0.3">
      <c r="A14" s="396"/>
      <c r="B14" s="396"/>
      <c r="C14" s="396"/>
      <c r="D14" s="396"/>
      <c r="E14" s="396"/>
      <c r="F14" s="396"/>
      <c r="G14" s="396"/>
      <c r="H14" s="396"/>
      <c r="I14" s="396"/>
      <c r="J14" s="396"/>
    </row>
    <row r="15" spans="1:10" x14ac:dyDescent="0.3">
      <c r="A15" s="12"/>
      <c r="B15" s="12"/>
      <c r="C15" s="396"/>
      <c r="D15" s="12"/>
      <c r="E15" s="12"/>
      <c r="F15" s="12"/>
      <c r="G15" s="12"/>
      <c r="H15" s="12"/>
      <c r="I15" s="12"/>
      <c r="J15" s="12"/>
    </row>
    <row r="16" spans="1:10" ht="22.55" x14ac:dyDescent="0.3">
      <c r="A16" s="396"/>
      <c r="B16" s="444" t="s">
        <v>337</v>
      </c>
      <c r="C16" s="444"/>
      <c r="D16" s="444"/>
      <c r="E16" s="444"/>
      <c r="F16" s="444"/>
      <c r="G16" s="444"/>
      <c r="H16" s="444"/>
      <c r="I16" s="444"/>
      <c r="J16" s="444"/>
    </row>
    <row r="17" spans="1:10" ht="20.7" x14ac:dyDescent="0.35">
      <c r="A17" s="396"/>
      <c r="B17" s="445" t="s">
        <v>338</v>
      </c>
      <c r="C17" s="445"/>
      <c r="D17" s="445"/>
      <c r="E17" s="445"/>
      <c r="F17" s="445"/>
      <c r="G17" s="445"/>
      <c r="H17" s="445"/>
      <c r="I17" s="445"/>
      <c r="J17" s="445"/>
    </row>
    <row r="18" spans="1:10" ht="20.7" x14ac:dyDescent="0.35">
      <c r="A18" s="396"/>
      <c r="B18" s="446" t="s">
        <v>339</v>
      </c>
      <c r="C18" s="446"/>
      <c r="D18" s="446"/>
      <c r="E18" s="446"/>
      <c r="F18" s="446"/>
      <c r="G18" s="446"/>
      <c r="H18" s="446"/>
      <c r="I18" s="446"/>
      <c r="J18" s="446"/>
    </row>
    <row r="19" spans="1:10" x14ac:dyDescent="0.3">
      <c r="A19" s="447" t="s">
        <v>345</v>
      </c>
      <c r="B19" s="447"/>
      <c r="C19" s="447"/>
      <c r="D19" s="447"/>
      <c r="E19" s="447"/>
      <c r="F19" s="447"/>
      <c r="G19" s="447"/>
      <c r="H19" s="447"/>
      <c r="I19" s="447"/>
      <c r="J19" s="447"/>
    </row>
    <row r="20" spans="1:10" ht="27.1" customHeight="1" x14ac:dyDescent="0.3">
      <c r="A20" s="447"/>
      <c r="B20" s="447"/>
      <c r="C20" s="447"/>
      <c r="D20" s="447"/>
      <c r="E20" s="447"/>
      <c r="F20" s="447"/>
      <c r="G20" s="447"/>
      <c r="H20" s="447"/>
      <c r="I20" s="447"/>
      <c r="J20" s="447"/>
    </row>
    <row r="21" spans="1:10" x14ac:dyDescent="0.3">
      <c r="A21" s="12"/>
      <c r="B21" s="12"/>
      <c r="C21" s="12"/>
      <c r="D21" s="448" t="s">
        <v>340</v>
      </c>
      <c r="E21" s="448"/>
      <c r="F21" s="448"/>
      <c r="G21" s="448"/>
      <c r="H21" s="448"/>
      <c r="I21" s="448"/>
      <c r="J21" s="12"/>
    </row>
    <row r="22" spans="1:10" x14ac:dyDescent="0.3">
      <c r="A22" s="12"/>
      <c r="B22" s="396"/>
      <c r="C22" s="396"/>
      <c r="D22" s="396"/>
      <c r="E22" s="396"/>
      <c r="F22" s="396"/>
      <c r="G22" s="396"/>
      <c r="H22" s="396"/>
      <c r="I22" s="396"/>
      <c r="J22" s="12"/>
    </row>
    <row r="23" spans="1:10" ht="17.55" x14ac:dyDescent="0.3">
      <c r="A23" s="449" t="s">
        <v>348</v>
      </c>
      <c r="B23" s="449"/>
      <c r="C23" s="449"/>
      <c r="D23" s="449"/>
      <c r="E23" s="449"/>
      <c r="F23" s="449"/>
      <c r="G23" s="449"/>
      <c r="H23" s="449"/>
      <c r="I23" s="449"/>
      <c r="J23" s="449"/>
    </row>
    <row r="24" spans="1:10" ht="17.55" x14ac:dyDescent="0.3">
      <c r="A24" s="12"/>
      <c r="B24" s="396"/>
      <c r="C24" s="396"/>
      <c r="D24" s="396"/>
      <c r="E24" s="396"/>
      <c r="F24" s="396"/>
      <c r="G24" s="442" t="s">
        <v>341</v>
      </c>
      <c r="H24" s="442"/>
      <c r="I24" s="442"/>
      <c r="J24" s="442"/>
    </row>
    <row r="25" spans="1:10" ht="17.55" x14ac:dyDescent="0.3">
      <c r="A25" s="12"/>
      <c r="B25" s="396"/>
      <c r="C25" s="396"/>
      <c r="D25" s="396"/>
      <c r="E25" s="396"/>
      <c r="F25" s="396"/>
      <c r="G25" s="442" t="s">
        <v>346</v>
      </c>
      <c r="H25" s="442"/>
      <c r="I25" s="442"/>
      <c r="J25" s="442"/>
    </row>
    <row r="26" spans="1:10" x14ac:dyDescent="0.3">
      <c r="A26" s="12"/>
      <c r="B26" s="396"/>
      <c r="C26" s="396"/>
      <c r="D26" s="396"/>
      <c r="E26" s="396"/>
      <c r="F26" s="396"/>
      <c r="G26" s="396"/>
      <c r="H26" s="396"/>
      <c r="I26" s="12"/>
      <c r="J26" s="397"/>
    </row>
    <row r="27" spans="1:10" x14ac:dyDescent="0.3">
      <c r="A27" s="12"/>
      <c r="B27" s="396"/>
      <c r="C27" s="396"/>
      <c r="D27" s="396"/>
      <c r="E27" s="396"/>
      <c r="F27" s="396"/>
      <c r="G27" s="398"/>
      <c r="H27" s="443"/>
      <c r="I27" s="443"/>
      <c r="J27" s="443"/>
    </row>
  </sheetData>
  <mergeCells count="16">
    <mergeCell ref="G1:J1"/>
    <mergeCell ref="E2:J2"/>
    <mergeCell ref="E3:J3"/>
    <mergeCell ref="E4:J4"/>
    <mergeCell ref="G6:J6"/>
    <mergeCell ref="G24:J24"/>
    <mergeCell ref="G25:J25"/>
    <mergeCell ref="H27:J27"/>
    <mergeCell ref="E5:J5"/>
    <mergeCell ref="B16:J16"/>
    <mergeCell ref="B17:J17"/>
    <mergeCell ref="B18:J18"/>
    <mergeCell ref="A19:J20"/>
    <mergeCell ref="D21:I21"/>
    <mergeCell ref="A23:J23"/>
    <mergeCell ref="H8:J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9"/>
  <sheetViews>
    <sheetView tabSelected="1" view="pageBreakPreview" zoomScale="80" zoomScaleSheetLayoutView="80" workbookViewId="0">
      <pane xSplit="7" ySplit="14" topLeftCell="H15" activePane="bottomRight" state="frozen"/>
      <selection pane="topRight" activeCell="H1" sqref="H1"/>
      <selection pane="bottomLeft" activeCell="A10" sqref="A10"/>
      <selection pane="bottomRight" activeCell="A7" sqref="A7:BB7"/>
    </sheetView>
  </sheetViews>
  <sheetFormatPr defaultColWidth="9.109375" defaultRowHeight="13.15" x14ac:dyDescent="0.3"/>
  <cols>
    <col min="1" max="1" width="8" style="104" customWidth="1"/>
    <col min="2" max="2" width="19.6640625" style="104" customWidth="1"/>
    <col min="3" max="3" width="13.33203125" style="104" customWidth="1"/>
    <col min="4" max="4" width="20.6640625" style="108" customWidth="1"/>
    <col min="5" max="5" width="12.88671875" style="109" customWidth="1"/>
    <col min="6" max="6" width="12.44140625" style="109" customWidth="1"/>
    <col min="7" max="7" width="9.44140625" style="109" customWidth="1"/>
    <col min="8" max="8" width="10.5546875" style="104" customWidth="1"/>
    <col min="9" max="9" width="10.33203125" style="104" customWidth="1"/>
    <col min="10" max="10" width="9.6640625" style="104" customWidth="1"/>
    <col min="11" max="11" width="11.6640625" style="104" customWidth="1"/>
    <col min="12" max="12" width="10.6640625" style="104" customWidth="1"/>
    <col min="13" max="13" width="9.33203125" style="104" customWidth="1"/>
    <col min="14" max="14" width="10.33203125" style="104" customWidth="1"/>
    <col min="15" max="15" width="10.44140625" style="104" customWidth="1"/>
    <col min="16" max="16" width="10.6640625" style="104" customWidth="1"/>
    <col min="17" max="17" width="11.109375" style="104" customWidth="1"/>
    <col min="18" max="18" width="8.6640625" style="104" customWidth="1"/>
    <col min="19" max="19" width="7" style="104" customWidth="1"/>
    <col min="20" max="20" width="10.5546875" style="104" customWidth="1"/>
    <col min="21" max="21" width="8.109375" style="104" customWidth="1"/>
    <col min="22" max="22" width="6.88671875" style="104" customWidth="1"/>
    <col min="23" max="23" width="10.6640625" style="104" customWidth="1"/>
    <col min="24" max="25" width="7.6640625" style="104" customWidth="1"/>
    <col min="26" max="26" width="10.6640625" style="104" customWidth="1"/>
    <col min="27" max="27" width="5.88671875" style="104" hidden="1" customWidth="1"/>
    <col min="28" max="28" width="0.109375" style="104" customWidth="1"/>
    <col min="29" max="30" width="6.88671875" style="104" customWidth="1"/>
    <col min="31" max="31" width="11" style="104" customWidth="1"/>
    <col min="32" max="32" width="5.5546875" style="104" hidden="1" customWidth="1"/>
    <col min="33" max="33" width="7.5546875" style="104" hidden="1" customWidth="1"/>
    <col min="34" max="35" width="7.5546875" style="104" customWidth="1"/>
    <col min="36" max="36" width="10.88671875" style="104" customWidth="1"/>
    <col min="37" max="37" width="6" style="104" hidden="1" customWidth="1"/>
    <col min="38" max="38" width="7.88671875" style="104" hidden="1" customWidth="1"/>
    <col min="39" max="40" width="7.88671875" style="104" customWidth="1"/>
    <col min="41" max="41" width="10.88671875" style="104" customWidth="1"/>
    <col min="42" max="42" width="6.44140625" style="104" hidden="1" customWidth="1"/>
    <col min="43" max="43" width="0.6640625" style="104" hidden="1" customWidth="1"/>
    <col min="44" max="44" width="6" style="104" customWidth="1"/>
    <col min="45" max="45" width="6.88671875" style="104" customWidth="1"/>
    <col min="46" max="46" width="10.6640625" style="104" customWidth="1"/>
    <col min="47" max="47" width="5" style="104" hidden="1" customWidth="1"/>
    <col min="48" max="48" width="7.109375" style="104" hidden="1" customWidth="1"/>
    <col min="49" max="50" width="7.109375" style="104" customWidth="1"/>
    <col min="51" max="51" width="10.6640625" style="104" customWidth="1"/>
    <col min="52" max="52" width="7.6640625" style="104" customWidth="1"/>
    <col min="53" max="53" width="5.6640625" style="104" customWidth="1"/>
    <col min="54" max="54" width="26.109375" style="95" customWidth="1"/>
    <col min="55" max="16384" width="9.109375" style="95"/>
  </cols>
  <sheetData>
    <row r="1" spans="1:54" ht="18.8" customHeight="1" x14ac:dyDescent="0.3">
      <c r="AZ1" s="451"/>
      <c r="BA1" s="451"/>
      <c r="BB1" s="451"/>
    </row>
    <row r="2" spans="1:54" ht="17.55" x14ac:dyDescent="0.3">
      <c r="BB2" s="192"/>
    </row>
    <row r="3" spans="1:54" ht="18.8" customHeight="1" x14ac:dyDescent="0.3">
      <c r="BB3" s="192"/>
    </row>
    <row r="4" spans="1:54" ht="17.55" x14ac:dyDescent="0.3">
      <c r="BB4" s="192"/>
    </row>
    <row r="5" spans="1:54" ht="18.8" customHeight="1" x14ac:dyDescent="0.3">
      <c r="BB5" s="192"/>
    </row>
    <row r="6" spans="1:54" ht="17.55" x14ac:dyDescent="0.3">
      <c r="BB6" s="192"/>
    </row>
    <row r="7" spans="1:54" s="111" customFormat="1" ht="23.95" customHeight="1" x14ac:dyDescent="0.3">
      <c r="A7" s="495" t="s">
        <v>283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</row>
    <row r="8" spans="1:54" s="96" customFormat="1" ht="17.25" customHeight="1" x14ac:dyDescent="0.3">
      <c r="A8" s="496" t="s">
        <v>284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  <c r="AZ8" s="496"/>
      <c r="BA8" s="496"/>
      <c r="BB8" s="496"/>
    </row>
    <row r="9" spans="1:54" s="97" customFormat="1" ht="23.95" customHeight="1" x14ac:dyDescent="0.3">
      <c r="A9" s="497" t="s">
        <v>261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</row>
    <row r="10" spans="1:54" ht="13.8" thickBot="1" x14ac:dyDescent="0.35">
      <c r="A10" s="498" t="s">
        <v>330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113"/>
      <c r="AQ10" s="113"/>
      <c r="AR10" s="113"/>
      <c r="AS10" s="113"/>
      <c r="AT10" s="95"/>
      <c r="AU10" s="95"/>
      <c r="AV10" s="95"/>
      <c r="AW10" s="95"/>
      <c r="AX10" s="95"/>
      <c r="AY10" s="98"/>
      <c r="AZ10" s="98"/>
      <c r="BA10" s="98"/>
      <c r="BB10" s="99" t="s">
        <v>257</v>
      </c>
    </row>
    <row r="11" spans="1:54" ht="15.05" customHeight="1" x14ac:dyDescent="0.3">
      <c r="A11" s="499" t="s">
        <v>0</v>
      </c>
      <c r="B11" s="501" t="s">
        <v>266</v>
      </c>
      <c r="C11" s="501" t="s">
        <v>259</v>
      </c>
      <c r="D11" s="501" t="s">
        <v>40</v>
      </c>
      <c r="E11" s="504" t="s">
        <v>256</v>
      </c>
      <c r="F11" s="505"/>
      <c r="G11" s="506"/>
      <c r="H11" s="507" t="s">
        <v>255</v>
      </c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9"/>
      <c r="BB11" s="510" t="s">
        <v>282</v>
      </c>
    </row>
    <row r="12" spans="1:54" ht="28.5" customHeight="1" x14ac:dyDescent="0.3">
      <c r="A12" s="476"/>
      <c r="B12" s="502"/>
      <c r="C12" s="502"/>
      <c r="D12" s="502"/>
      <c r="E12" s="513" t="s">
        <v>287</v>
      </c>
      <c r="F12" s="513" t="s">
        <v>276</v>
      </c>
      <c r="G12" s="514" t="s">
        <v>19</v>
      </c>
      <c r="H12" s="516" t="s">
        <v>17</v>
      </c>
      <c r="I12" s="517"/>
      <c r="J12" s="518"/>
      <c r="K12" s="472" t="s">
        <v>18</v>
      </c>
      <c r="L12" s="473"/>
      <c r="M12" s="474"/>
      <c r="N12" s="472" t="s">
        <v>22</v>
      </c>
      <c r="O12" s="473"/>
      <c r="P12" s="474"/>
      <c r="Q12" s="472" t="s">
        <v>24</v>
      </c>
      <c r="R12" s="473"/>
      <c r="S12" s="474"/>
      <c r="T12" s="472" t="s">
        <v>25</v>
      </c>
      <c r="U12" s="473"/>
      <c r="V12" s="474"/>
      <c r="W12" s="472" t="s">
        <v>26</v>
      </c>
      <c r="X12" s="473"/>
      <c r="Y12" s="474"/>
      <c r="Z12" s="472" t="s">
        <v>28</v>
      </c>
      <c r="AA12" s="473"/>
      <c r="AB12" s="473"/>
      <c r="AC12" s="486"/>
      <c r="AD12" s="487"/>
      <c r="AE12" s="472" t="s">
        <v>29</v>
      </c>
      <c r="AF12" s="473"/>
      <c r="AG12" s="473"/>
      <c r="AH12" s="486"/>
      <c r="AI12" s="487"/>
      <c r="AJ12" s="472" t="s">
        <v>30</v>
      </c>
      <c r="AK12" s="473"/>
      <c r="AL12" s="473"/>
      <c r="AM12" s="486"/>
      <c r="AN12" s="487"/>
      <c r="AO12" s="472" t="s">
        <v>32</v>
      </c>
      <c r="AP12" s="473"/>
      <c r="AQ12" s="473"/>
      <c r="AR12" s="486"/>
      <c r="AS12" s="487"/>
      <c r="AT12" s="472" t="s">
        <v>33</v>
      </c>
      <c r="AU12" s="473"/>
      <c r="AV12" s="473"/>
      <c r="AW12" s="486"/>
      <c r="AX12" s="487"/>
      <c r="AY12" s="472" t="s">
        <v>34</v>
      </c>
      <c r="AZ12" s="473"/>
      <c r="BA12" s="474"/>
      <c r="BB12" s="511"/>
    </row>
    <row r="13" spans="1:54" ht="40.85" customHeight="1" x14ac:dyDescent="0.3">
      <c r="A13" s="500"/>
      <c r="B13" s="503"/>
      <c r="C13" s="503"/>
      <c r="D13" s="503"/>
      <c r="E13" s="503"/>
      <c r="F13" s="503"/>
      <c r="G13" s="515"/>
      <c r="H13" s="126" t="s">
        <v>20</v>
      </c>
      <c r="I13" s="127" t="s">
        <v>21</v>
      </c>
      <c r="J13" s="128" t="s">
        <v>19</v>
      </c>
      <c r="K13" s="127" t="s">
        <v>20</v>
      </c>
      <c r="L13" s="127" t="s">
        <v>21</v>
      </c>
      <c r="M13" s="128" t="s">
        <v>19</v>
      </c>
      <c r="N13" s="129" t="s">
        <v>20</v>
      </c>
      <c r="O13" s="127" t="s">
        <v>21</v>
      </c>
      <c r="P13" s="130" t="s">
        <v>19</v>
      </c>
      <c r="Q13" s="131" t="s">
        <v>20</v>
      </c>
      <c r="R13" s="127" t="s">
        <v>21</v>
      </c>
      <c r="S13" s="130" t="s">
        <v>19</v>
      </c>
      <c r="T13" s="131" t="s">
        <v>20</v>
      </c>
      <c r="U13" s="127" t="s">
        <v>21</v>
      </c>
      <c r="V13" s="130" t="s">
        <v>19</v>
      </c>
      <c r="W13" s="131" t="s">
        <v>20</v>
      </c>
      <c r="X13" s="127" t="s">
        <v>21</v>
      </c>
      <c r="Y13" s="130" t="s">
        <v>19</v>
      </c>
      <c r="Z13" s="131" t="s">
        <v>20</v>
      </c>
      <c r="AA13" s="127" t="s">
        <v>21</v>
      </c>
      <c r="AB13" s="130" t="s">
        <v>19</v>
      </c>
      <c r="AC13" s="127" t="s">
        <v>21</v>
      </c>
      <c r="AD13" s="130" t="s">
        <v>19</v>
      </c>
      <c r="AE13" s="131" t="s">
        <v>20</v>
      </c>
      <c r="AF13" s="132" t="s">
        <v>21</v>
      </c>
      <c r="AG13" s="130" t="s">
        <v>19</v>
      </c>
      <c r="AH13" s="127" t="s">
        <v>21</v>
      </c>
      <c r="AI13" s="130" t="s">
        <v>19</v>
      </c>
      <c r="AJ13" s="131" t="s">
        <v>20</v>
      </c>
      <c r="AK13" s="132" t="s">
        <v>21</v>
      </c>
      <c r="AL13" s="130" t="s">
        <v>19</v>
      </c>
      <c r="AM13" s="127" t="s">
        <v>21</v>
      </c>
      <c r="AN13" s="130" t="s">
        <v>19</v>
      </c>
      <c r="AO13" s="131" t="s">
        <v>20</v>
      </c>
      <c r="AP13" s="132" t="s">
        <v>21</v>
      </c>
      <c r="AQ13" s="130" t="s">
        <v>19</v>
      </c>
      <c r="AR13" s="127" t="s">
        <v>21</v>
      </c>
      <c r="AS13" s="130" t="s">
        <v>19</v>
      </c>
      <c r="AT13" s="131" t="s">
        <v>20</v>
      </c>
      <c r="AU13" s="132" t="s">
        <v>21</v>
      </c>
      <c r="AV13" s="130" t="s">
        <v>19</v>
      </c>
      <c r="AW13" s="127" t="s">
        <v>21</v>
      </c>
      <c r="AX13" s="130" t="s">
        <v>19</v>
      </c>
      <c r="AY13" s="131" t="s">
        <v>20</v>
      </c>
      <c r="AZ13" s="127" t="s">
        <v>21</v>
      </c>
      <c r="BA13" s="130" t="s">
        <v>19</v>
      </c>
      <c r="BB13" s="512"/>
    </row>
    <row r="14" spans="1:54" s="100" customFormat="1" ht="16.3" thickBot="1" x14ac:dyDescent="0.35">
      <c r="A14" s="133">
        <v>1</v>
      </c>
      <c r="B14" s="134">
        <v>2</v>
      </c>
      <c r="C14" s="134">
        <v>3</v>
      </c>
      <c r="D14" s="134">
        <v>4</v>
      </c>
      <c r="E14" s="135">
        <v>5</v>
      </c>
      <c r="F14" s="136">
        <v>6</v>
      </c>
      <c r="G14" s="137">
        <v>7</v>
      </c>
      <c r="H14" s="136">
        <v>8</v>
      </c>
      <c r="I14" s="138">
        <v>9</v>
      </c>
      <c r="J14" s="139">
        <v>10</v>
      </c>
      <c r="K14" s="138">
        <v>11</v>
      </c>
      <c r="L14" s="136">
        <v>12</v>
      </c>
      <c r="M14" s="139">
        <v>13</v>
      </c>
      <c r="N14" s="138">
        <v>14</v>
      </c>
      <c r="O14" s="136">
        <v>15</v>
      </c>
      <c r="P14" s="139">
        <v>16</v>
      </c>
      <c r="Q14" s="138">
        <v>17</v>
      </c>
      <c r="R14" s="136">
        <v>18</v>
      </c>
      <c r="S14" s="140">
        <v>19</v>
      </c>
      <c r="T14" s="138">
        <v>20</v>
      </c>
      <c r="U14" s="136">
        <v>21</v>
      </c>
      <c r="V14" s="140">
        <v>22</v>
      </c>
      <c r="W14" s="138">
        <v>23</v>
      </c>
      <c r="X14" s="136">
        <v>24</v>
      </c>
      <c r="Y14" s="140">
        <v>25</v>
      </c>
      <c r="Z14" s="138">
        <v>26</v>
      </c>
      <c r="AA14" s="136">
        <v>24</v>
      </c>
      <c r="AB14" s="140">
        <v>25</v>
      </c>
      <c r="AC14" s="136">
        <v>27</v>
      </c>
      <c r="AD14" s="139">
        <v>28</v>
      </c>
      <c r="AE14" s="141">
        <v>29</v>
      </c>
      <c r="AF14" s="142">
        <v>30</v>
      </c>
      <c r="AG14" s="140">
        <v>31</v>
      </c>
      <c r="AH14" s="136">
        <v>30</v>
      </c>
      <c r="AI14" s="139">
        <v>31</v>
      </c>
      <c r="AJ14" s="141">
        <v>32</v>
      </c>
      <c r="AK14" s="142">
        <v>33</v>
      </c>
      <c r="AL14" s="140">
        <v>34</v>
      </c>
      <c r="AM14" s="136">
        <v>33</v>
      </c>
      <c r="AN14" s="139">
        <v>34</v>
      </c>
      <c r="AO14" s="141">
        <v>35</v>
      </c>
      <c r="AP14" s="142">
        <v>36</v>
      </c>
      <c r="AQ14" s="140">
        <v>37</v>
      </c>
      <c r="AR14" s="136">
        <v>36</v>
      </c>
      <c r="AS14" s="139">
        <v>37</v>
      </c>
      <c r="AT14" s="141">
        <v>38</v>
      </c>
      <c r="AU14" s="142">
        <v>39</v>
      </c>
      <c r="AV14" s="140">
        <v>40</v>
      </c>
      <c r="AW14" s="136">
        <v>39</v>
      </c>
      <c r="AX14" s="139">
        <v>40</v>
      </c>
      <c r="AY14" s="136">
        <v>41</v>
      </c>
      <c r="AZ14" s="143">
        <v>42</v>
      </c>
      <c r="BA14" s="140">
        <v>43</v>
      </c>
      <c r="BB14" s="191">
        <v>44</v>
      </c>
    </row>
    <row r="15" spans="1:54" s="259" customFormat="1" ht="19.75" customHeight="1" x14ac:dyDescent="0.3">
      <c r="A15" s="488" t="s">
        <v>275</v>
      </c>
      <c r="B15" s="489"/>
      <c r="C15" s="490"/>
      <c r="D15" s="244" t="s">
        <v>258</v>
      </c>
      <c r="E15" s="245">
        <f>SUM(E22+E24)</f>
        <v>52848</v>
      </c>
      <c r="F15" s="246">
        <f>SUM(I15+L15+O15+R15+U15+X15+AC15+AH15+AM15+AR15+AW15+AZ15)</f>
        <v>10096.250529999999</v>
      </c>
      <c r="G15" s="386">
        <f>SUM(F15/E15)</f>
        <v>0.19104319047078414</v>
      </c>
      <c r="H15" s="247">
        <f>SUM(H22+H53)</f>
        <v>1238.8499999999999</v>
      </c>
      <c r="I15" s="246">
        <f>SUM(I29+I32+I53)</f>
        <v>1238.8499999999999</v>
      </c>
      <c r="J15" s="382">
        <f>SUM(I15/H15)</f>
        <v>1</v>
      </c>
      <c r="K15" s="246">
        <f>SUM(K29+K50+K55)</f>
        <v>4019.2</v>
      </c>
      <c r="L15" s="246">
        <f>SUM(L22+L53)</f>
        <v>3897.6499999999996</v>
      </c>
      <c r="M15" s="382">
        <f>SUM(L15/K15)</f>
        <v>0.96975766321656043</v>
      </c>
      <c r="N15" s="249">
        <f>SUM(N22+N53)</f>
        <v>4204.3</v>
      </c>
      <c r="O15" s="246">
        <f>SUM(O22+O53)</f>
        <v>4959.7505299999993</v>
      </c>
      <c r="P15" s="382"/>
      <c r="Q15" s="245">
        <f>SUM(Q22+Q53)</f>
        <v>8132.35</v>
      </c>
      <c r="R15" s="246"/>
      <c r="S15" s="250"/>
      <c r="T15" s="251">
        <f>SUM(T22+T53)</f>
        <v>2911.1000000000004</v>
      </c>
      <c r="U15" s="245"/>
      <c r="V15" s="250"/>
      <c r="W15" s="245">
        <f>SUM(W22+W53)</f>
        <v>4368.3</v>
      </c>
      <c r="X15" s="246"/>
      <c r="Y15" s="250"/>
      <c r="Z15" s="245">
        <f>SUM(Z22+Z53)</f>
        <v>4120.5</v>
      </c>
      <c r="AA15" s="252"/>
      <c r="AB15" s="253"/>
      <c r="AC15" s="254"/>
      <c r="AD15" s="248"/>
      <c r="AE15" s="255">
        <f>SUM(AE22+AE53)</f>
        <v>3930</v>
      </c>
      <c r="AF15" s="252"/>
      <c r="AG15" s="254"/>
      <c r="AH15" s="248"/>
      <c r="AI15" s="248"/>
      <c r="AJ15" s="255">
        <f>SUM(AJ22+AJ53)</f>
        <v>4423.8</v>
      </c>
      <c r="AK15" s="252"/>
      <c r="AL15" s="253"/>
      <c r="AM15" s="248"/>
      <c r="AN15" s="248"/>
      <c r="AO15" s="256">
        <f>SUM(AO22+AO53)</f>
        <v>4696.7</v>
      </c>
      <c r="AP15" s="252"/>
      <c r="AQ15" s="253"/>
      <c r="AR15" s="248"/>
      <c r="AS15" s="248"/>
      <c r="AT15" s="256">
        <f>SUM(AT22+AT53)</f>
        <v>4434.5</v>
      </c>
      <c r="AU15" s="257"/>
      <c r="AV15" s="258"/>
      <c r="AW15" s="248"/>
      <c r="AX15" s="248"/>
      <c r="AY15" s="255">
        <f>SUM(AY22+AY55)</f>
        <v>6368.4</v>
      </c>
      <c r="AZ15" s="248"/>
      <c r="BA15" s="248"/>
      <c r="BB15" s="479"/>
    </row>
    <row r="16" spans="1:54" ht="15.65" x14ac:dyDescent="0.3">
      <c r="A16" s="491"/>
      <c r="B16" s="492"/>
      <c r="C16" s="492"/>
      <c r="D16" s="232" t="s">
        <v>43</v>
      </c>
      <c r="E16" s="231">
        <f>SUM(H16+K16+N16+Q16+T16+W16+Z16+AE16+AJ16+AO16+AT16+AY16)</f>
        <v>52847.999999999993</v>
      </c>
      <c r="F16" s="193">
        <f>SUM(F15)</f>
        <v>10096.250529999999</v>
      </c>
      <c r="G16" s="365">
        <f>SUM(F16/E16)</f>
        <v>0.19104319047078416</v>
      </c>
      <c r="H16" s="162">
        <f>SUM(H29+H50+H55)</f>
        <v>1238.8499999999999</v>
      </c>
      <c r="I16" s="153">
        <f>SUM(I15)</f>
        <v>1238.8499999999999</v>
      </c>
      <c r="J16" s="371">
        <f>SUM(I16/H16)</f>
        <v>1</v>
      </c>
      <c r="K16" s="153">
        <f>SUM(K29+K50+K55)</f>
        <v>4019.2</v>
      </c>
      <c r="L16" s="153">
        <f>SUM(L15)</f>
        <v>3897.6499999999996</v>
      </c>
      <c r="M16" s="371">
        <f>SUM(L16/K16)</f>
        <v>0.96975766321656043</v>
      </c>
      <c r="N16" s="155">
        <f>SUM(N29+N50+N55)</f>
        <v>4204.3</v>
      </c>
      <c r="O16" s="153">
        <f>SUM(O15)</f>
        <v>4959.7505299999993</v>
      </c>
      <c r="P16" s="369"/>
      <c r="Q16" s="164">
        <f>SUM(Q29+Q50+Q55)</f>
        <v>8132.35</v>
      </c>
      <c r="R16" s="164"/>
      <c r="S16" s="163"/>
      <c r="T16" s="165">
        <f>SUM(T29+T50+T55)</f>
        <v>2911.1000000000004</v>
      </c>
      <c r="U16" s="164"/>
      <c r="V16" s="163"/>
      <c r="W16" s="164">
        <f>SUM(W29+W50+W55)</f>
        <v>4368.3</v>
      </c>
      <c r="X16" s="164"/>
      <c r="Y16" s="163"/>
      <c r="Z16" s="164">
        <f>SUM(Z29+Z50+Z53)</f>
        <v>4120.5</v>
      </c>
      <c r="AA16" s="166"/>
      <c r="AB16" s="167"/>
      <c r="AC16" s="168"/>
      <c r="AD16" s="163"/>
      <c r="AE16" s="165">
        <f>SUM(AE29+AE50+AE55)</f>
        <v>3930</v>
      </c>
      <c r="AF16" s="166"/>
      <c r="AG16" s="168"/>
      <c r="AH16" s="163"/>
      <c r="AI16" s="163"/>
      <c r="AJ16" s="165">
        <f>SUM(AJ29+AJ50+AJ55)</f>
        <v>4423.8</v>
      </c>
      <c r="AK16" s="166"/>
      <c r="AL16" s="167"/>
      <c r="AM16" s="163"/>
      <c r="AN16" s="163"/>
      <c r="AO16" s="169">
        <f>SUM(AO29+AO50+AO55)</f>
        <v>4696.7</v>
      </c>
      <c r="AP16" s="166"/>
      <c r="AQ16" s="167"/>
      <c r="AR16" s="163"/>
      <c r="AS16" s="163"/>
      <c r="AT16" s="169">
        <f>SUM(AT29+AT50+AT55)</f>
        <v>4434.5</v>
      </c>
      <c r="AU16" s="170"/>
      <c r="AV16" s="171"/>
      <c r="AW16" s="163"/>
      <c r="AX16" s="163"/>
      <c r="AY16" s="172">
        <f>SUM(AY29+AY50+AY55)</f>
        <v>6368.4</v>
      </c>
      <c r="AZ16" s="163"/>
      <c r="BA16" s="163"/>
      <c r="BB16" s="480"/>
    </row>
    <row r="17" spans="1:54" ht="18.8" hidden="1" customHeight="1" x14ac:dyDescent="0.3">
      <c r="A17" s="481" t="s">
        <v>274</v>
      </c>
      <c r="B17" s="467"/>
      <c r="C17" s="468"/>
      <c r="D17" s="237" t="s">
        <v>41</v>
      </c>
      <c r="E17" s="174"/>
      <c r="F17" s="174"/>
      <c r="G17" s="387"/>
      <c r="H17" s="175"/>
      <c r="I17" s="174"/>
      <c r="J17" s="383"/>
      <c r="K17" s="174"/>
      <c r="L17" s="177"/>
      <c r="M17" s="383"/>
      <c r="N17" s="174"/>
      <c r="O17" s="174"/>
      <c r="P17" s="383"/>
      <c r="Q17" s="174"/>
      <c r="R17" s="174"/>
      <c r="S17" s="176"/>
      <c r="T17" s="174"/>
      <c r="U17" s="174"/>
      <c r="V17" s="176"/>
      <c r="W17" s="174"/>
      <c r="X17" s="174"/>
      <c r="Y17" s="176"/>
      <c r="Z17" s="174"/>
      <c r="AA17" s="178"/>
      <c r="AB17" s="179"/>
      <c r="AC17" s="180"/>
      <c r="AD17" s="176"/>
      <c r="AE17" s="177"/>
      <c r="AF17" s="178"/>
      <c r="AG17" s="180"/>
      <c r="AH17" s="176"/>
      <c r="AI17" s="176"/>
      <c r="AJ17" s="177"/>
      <c r="AK17" s="178"/>
      <c r="AL17" s="179"/>
      <c r="AM17" s="176"/>
      <c r="AN17" s="176"/>
      <c r="AO17" s="181"/>
      <c r="AP17" s="178"/>
      <c r="AQ17" s="179"/>
      <c r="AR17" s="176"/>
      <c r="AS17" s="176"/>
      <c r="AT17" s="181"/>
      <c r="AU17" s="182"/>
      <c r="AV17" s="183"/>
      <c r="AW17" s="176"/>
      <c r="AX17" s="176"/>
      <c r="AY17" s="184"/>
      <c r="AZ17" s="176"/>
      <c r="BA17" s="176"/>
      <c r="BB17" s="484"/>
    </row>
    <row r="18" spans="1:54" ht="15.65" hidden="1" x14ac:dyDescent="0.3">
      <c r="A18" s="482"/>
      <c r="B18" s="470"/>
      <c r="C18" s="471"/>
      <c r="D18" s="238" t="s">
        <v>37</v>
      </c>
      <c r="E18" s="233"/>
      <c r="F18" s="185"/>
      <c r="G18" s="388"/>
      <c r="H18" s="145"/>
      <c r="I18" s="144"/>
      <c r="J18" s="384"/>
      <c r="K18" s="144"/>
      <c r="L18" s="147"/>
      <c r="M18" s="384"/>
      <c r="N18" s="144"/>
      <c r="O18" s="144"/>
      <c r="P18" s="38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8"/>
      <c r="AB18" s="149"/>
      <c r="AC18" s="150"/>
      <c r="AD18" s="144"/>
      <c r="AE18" s="147"/>
      <c r="AF18" s="148"/>
      <c r="AG18" s="150"/>
      <c r="AH18" s="144"/>
      <c r="AI18" s="144"/>
      <c r="AJ18" s="147"/>
      <c r="AK18" s="148"/>
      <c r="AL18" s="149"/>
      <c r="AM18" s="144"/>
      <c r="AN18" s="144"/>
      <c r="AO18" s="151"/>
      <c r="AP18" s="148"/>
      <c r="AQ18" s="149"/>
      <c r="AR18" s="144"/>
      <c r="AS18" s="144"/>
      <c r="AT18" s="151"/>
      <c r="AU18" s="146"/>
      <c r="AV18" s="146"/>
      <c r="AW18" s="144"/>
      <c r="AX18" s="144"/>
      <c r="AY18" s="149"/>
      <c r="AZ18" s="144"/>
      <c r="BA18" s="144"/>
      <c r="BB18" s="485"/>
    </row>
    <row r="19" spans="1:54" ht="33.65" hidden="1" customHeight="1" x14ac:dyDescent="0.3">
      <c r="A19" s="482"/>
      <c r="B19" s="470"/>
      <c r="C19" s="471"/>
      <c r="D19" s="239" t="s">
        <v>2</v>
      </c>
      <c r="E19" s="165"/>
      <c r="F19" s="164"/>
      <c r="G19" s="365"/>
      <c r="H19" s="152"/>
      <c r="I19" s="153"/>
      <c r="J19" s="371"/>
      <c r="K19" s="153"/>
      <c r="L19" s="156"/>
      <c r="M19" s="371"/>
      <c r="N19" s="153"/>
      <c r="O19" s="153"/>
      <c r="P19" s="371"/>
      <c r="Q19" s="153"/>
      <c r="R19" s="153"/>
      <c r="S19" s="154"/>
      <c r="T19" s="153"/>
      <c r="U19" s="153"/>
      <c r="V19" s="154"/>
      <c r="W19" s="153"/>
      <c r="X19" s="153"/>
      <c r="Y19" s="154"/>
      <c r="Z19" s="153"/>
      <c r="AA19" s="157"/>
      <c r="AB19" s="158"/>
      <c r="AC19" s="159"/>
      <c r="AD19" s="154"/>
      <c r="AE19" s="156"/>
      <c r="AF19" s="157"/>
      <c r="AG19" s="159"/>
      <c r="AH19" s="154"/>
      <c r="AI19" s="154"/>
      <c r="AJ19" s="156"/>
      <c r="AK19" s="157"/>
      <c r="AL19" s="158"/>
      <c r="AM19" s="154"/>
      <c r="AN19" s="154"/>
      <c r="AO19" s="160"/>
      <c r="AP19" s="157"/>
      <c r="AQ19" s="158"/>
      <c r="AR19" s="154"/>
      <c r="AS19" s="154"/>
      <c r="AT19" s="160"/>
      <c r="AU19" s="157"/>
      <c r="AV19" s="161"/>
      <c r="AW19" s="154"/>
      <c r="AX19" s="154"/>
      <c r="AY19" s="186"/>
      <c r="AZ19" s="154"/>
      <c r="BA19" s="154"/>
      <c r="BB19" s="485"/>
    </row>
    <row r="20" spans="1:54" ht="15.65" hidden="1" x14ac:dyDescent="0.3">
      <c r="A20" s="482"/>
      <c r="B20" s="470"/>
      <c r="C20" s="471"/>
      <c r="D20" s="240" t="s">
        <v>43</v>
      </c>
      <c r="E20" s="165"/>
      <c r="F20" s="164"/>
      <c r="G20" s="365"/>
      <c r="H20" s="173"/>
      <c r="I20" s="164"/>
      <c r="J20" s="369"/>
      <c r="K20" s="164"/>
      <c r="L20" s="165"/>
      <c r="M20" s="369"/>
      <c r="N20" s="164"/>
      <c r="O20" s="164"/>
      <c r="P20" s="369"/>
      <c r="Q20" s="164"/>
      <c r="R20" s="164"/>
      <c r="S20" s="163"/>
      <c r="T20" s="164"/>
      <c r="U20" s="164"/>
      <c r="V20" s="163"/>
      <c r="W20" s="164"/>
      <c r="X20" s="164"/>
      <c r="Y20" s="163"/>
      <c r="Z20" s="164"/>
      <c r="AA20" s="166"/>
      <c r="AB20" s="167"/>
      <c r="AC20" s="168"/>
      <c r="AD20" s="163"/>
      <c r="AE20" s="165"/>
      <c r="AF20" s="166"/>
      <c r="AG20" s="168"/>
      <c r="AH20" s="163"/>
      <c r="AI20" s="163"/>
      <c r="AJ20" s="165"/>
      <c r="AK20" s="166"/>
      <c r="AL20" s="167"/>
      <c r="AM20" s="163"/>
      <c r="AN20" s="163"/>
      <c r="AO20" s="169"/>
      <c r="AP20" s="166"/>
      <c r="AQ20" s="167"/>
      <c r="AR20" s="163"/>
      <c r="AS20" s="163"/>
      <c r="AT20" s="169"/>
      <c r="AU20" s="170"/>
      <c r="AV20" s="171"/>
      <c r="AW20" s="163"/>
      <c r="AX20" s="163"/>
      <c r="AY20" s="172"/>
      <c r="AZ20" s="163"/>
      <c r="BA20" s="163"/>
      <c r="BB20" s="485"/>
    </row>
    <row r="21" spans="1:54" ht="34.9" hidden="1" customHeight="1" x14ac:dyDescent="0.3">
      <c r="A21" s="482"/>
      <c r="B21" s="483"/>
      <c r="C21" s="471"/>
      <c r="D21" s="241" t="s">
        <v>267</v>
      </c>
      <c r="E21" s="165"/>
      <c r="F21" s="164"/>
      <c r="G21" s="365"/>
      <c r="H21" s="173"/>
      <c r="I21" s="164"/>
      <c r="J21" s="369"/>
      <c r="K21" s="164"/>
      <c r="L21" s="165"/>
      <c r="M21" s="369"/>
      <c r="N21" s="164"/>
      <c r="O21" s="164"/>
      <c r="P21" s="369"/>
      <c r="Q21" s="164"/>
      <c r="R21" s="164"/>
      <c r="S21" s="163"/>
      <c r="T21" s="164"/>
      <c r="U21" s="164"/>
      <c r="V21" s="163"/>
      <c r="W21" s="164"/>
      <c r="X21" s="164"/>
      <c r="Y21" s="163"/>
      <c r="Z21" s="164"/>
      <c r="AA21" s="166"/>
      <c r="AB21" s="167"/>
      <c r="AC21" s="168"/>
      <c r="AD21" s="163"/>
      <c r="AE21" s="165"/>
      <c r="AF21" s="166"/>
      <c r="AG21" s="168"/>
      <c r="AH21" s="163"/>
      <c r="AI21" s="163"/>
      <c r="AJ21" s="165"/>
      <c r="AK21" s="166"/>
      <c r="AL21" s="167"/>
      <c r="AM21" s="163"/>
      <c r="AN21" s="163"/>
      <c r="AO21" s="169"/>
      <c r="AP21" s="166"/>
      <c r="AQ21" s="167"/>
      <c r="AR21" s="163"/>
      <c r="AS21" s="163"/>
      <c r="AT21" s="169"/>
      <c r="AU21" s="170"/>
      <c r="AV21" s="171"/>
      <c r="AW21" s="163"/>
      <c r="AX21" s="163"/>
      <c r="AY21" s="170"/>
      <c r="AZ21" s="163"/>
      <c r="BA21" s="163"/>
      <c r="BB21" s="485"/>
    </row>
    <row r="22" spans="1:54" s="271" customFormat="1" ht="17.25" customHeight="1" x14ac:dyDescent="0.3">
      <c r="A22" s="458" t="s">
        <v>273</v>
      </c>
      <c r="B22" s="467"/>
      <c r="C22" s="468"/>
      <c r="D22" s="260" t="s">
        <v>41</v>
      </c>
      <c r="E22" s="261">
        <f>SUM(E27+E32)</f>
        <v>14090.2</v>
      </c>
      <c r="F22" s="262">
        <f>SUM(I22+L22+O22+R22+U22+X22+AC22+AH22+AM22+AR22+AW22+AZ22)</f>
        <v>3135.2505299999998</v>
      </c>
      <c r="G22" s="389">
        <f>SUM(F22/E22)</f>
        <v>0.22251284793686391</v>
      </c>
      <c r="H22" s="263">
        <f>SUM(H27+H32)</f>
        <v>550.95000000000005</v>
      </c>
      <c r="I22" s="262">
        <f>SUM(I29+I32)</f>
        <v>550.95000000000005</v>
      </c>
      <c r="J22" s="385">
        <f>SUM(I22/H22)</f>
        <v>1</v>
      </c>
      <c r="K22" s="262">
        <f>SUM(K27+K32)</f>
        <v>739.2</v>
      </c>
      <c r="L22" s="261">
        <f>SUM(L29+L50)</f>
        <v>520.04999999999995</v>
      </c>
      <c r="M22" s="385">
        <f>SUM(L22/K22)</f>
        <v>0.7035308441558441</v>
      </c>
      <c r="N22" s="262">
        <f>SUM(N27+N32)</f>
        <v>924.3</v>
      </c>
      <c r="O22" s="262">
        <f>SUM(O29+O50)</f>
        <v>2064.2505299999998</v>
      </c>
      <c r="P22" s="385">
        <f>SUM(O22/N22)</f>
        <v>2.2333122687439144</v>
      </c>
      <c r="Q22" s="262">
        <f>SUM(Q27+Q32)</f>
        <v>3522.35</v>
      </c>
      <c r="R22" s="262"/>
      <c r="S22" s="264"/>
      <c r="T22" s="262">
        <f>SUM(T27+T32)</f>
        <v>563.29999999999995</v>
      </c>
      <c r="U22" s="262"/>
      <c r="V22" s="264"/>
      <c r="W22" s="262">
        <f>SUM(W27+W32)</f>
        <v>688.3</v>
      </c>
      <c r="X22" s="262"/>
      <c r="Y22" s="264"/>
      <c r="Z22" s="262">
        <f>SUM(Z27+Z32)</f>
        <v>440.5</v>
      </c>
      <c r="AA22" s="265"/>
      <c r="AB22" s="266"/>
      <c r="AC22" s="267"/>
      <c r="AD22" s="264"/>
      <c r="AE22" s="261">
        <f>SUM(AE27+AE32)</f>
        <v>350</v>
      </c>
      <c r="AF22" s="265"/>
      <c r="AG22" s="267"/>
      <c r="AH22" s="264"/>
      <c r="AI22" s="264"/>
      <c r="AJ22" s="261">
        <f>SUM(AJ27+AJ32)</f>
        <v>1073.8</v>
      </c>
      <c r="AK22" s="265"/>
      <c r="AL22" s="266"/>
      <c r="AM22" s="264"/>
      <c r="AN22" s="264"/>
      <c r="AO22" s="268">
        <f>SUM(AO27+AO32)</f>
        <v>1346.7</v>
      </c>
      <c r="AP22" s="265"/>
      <c r="AQ22" s="266"/>
      <c r="AR22" s="264"/>
      <c r="AS22" s="264"/>
      <c r="AT22" s="268">
        <f>SUM(AT27+AT32)</f>
        <v>1034.5</v>
      </c>
      <c r="AU22" s="269"/>
      <c r="AV22" s="270"/>
      <c r="AW22" s="264"/>
      <c r="AX22" s="264"/>
      <c r="AY22" s="261">
        <f>SUM(AY27+AY32)</f>
        <v>2856.3</v>
      </c>
      <c r="AZ22" s="264"/>
      <c r="BA22" s="264"/>
      <c r="BB22" s="485"/>
    </row>
    <row r="23" spans="1:54" ht="15.65" x14ac:dyDescent="0.3">
      <c r="A23" s="469"/>
      <c r="B23" s="470"/>
      <c r="C23" s="471"/>
      <c r="D23" s="242" t="s">
        <v>43</v>
      </c>
      <c r="E23" s="165">
        <f>SUM(H23+K23+N23+Q23+T23+W23+Z23+AE23+AJ23+AO23+AT23+AY23)</f>
        <v>14090.2</v>
      </c>
      <c r="F23" s="164">
        <f>SUM(F22)</f>
        <v>3135.2505299999998</v>
      </c>
      <c r="G23" s="365">
        <f>SUM(F23/E23)</f>
        <v>0.22251284793686391</v>
      </c>
      <c r="H23" s="173">
        <f>SUM(H22)</f>
        <v>550.95000000000005</v>
      </c>
      <c r="I23" s="164">
        <f>SUM(I22)</f>
        <v>550.95000000000005</v>
      </c>
      <c r="J23" s="369">
        <f>SUM(I23/H23)</f>
        <v>1</v>
      </c>
      <c r="K23" s="164">
        <f>SUM(K22)</f>
        <v>739.2</v>
      </c>
      <c r="L23" s="165">
        <f>SUM(L22)</f>
        <v>520.04999999999995</v>
      </c>
      <c r="M23" s="369">
        <f>SUM(L23/K23)</f>
        <v>0.7035308441558441</v>
      </c>
      <c r="N23" s="164">
        <f>SUM(N22)</f>
        <v>924.3</v>
      </c>
      <c r="O23" s="164">
        <f>SUM(O30+O51)</f>
        <v>2064.2505299999998</v>
      </c>
      <c r="P23" s="369">
        <f>SUM(O23/N23)</f>
        <v>2.2333122687439144</v>
      </c>
      <c r="Q23" s="164">
        <f>SUM(Q22)</f>
        <v>3522.35</v>
      </c>
      <c r="R23" s="164"/>
      <c r="S23" s="163"/>
      <c r="T23" s="164">
        <f>SUM(T22)</f>
        <v>563.29999999999995</v>
      </c>
      <c r="U23" s="164"/>
      <c r="V23" s="163"/>
      <c r="W23" s="164">
        <f>SUM(W22)</f>
        <v>688.3</v>
      </c>
      <c r="X23" s="164"/>
      <c r="Y23" s="163"/>
      <c r="Z23" s="164">
        <f>SUM(Z22)</f>
        <v>440.5</v>
      </c>
      <c r="AA23" s="166"/>
      <c r="AB23" s="167"/>
      <c r="AC23" s="168"/>
      <c r="AD23" s="163"/>
      <c r="AE23" s="165">
        <f>SUM(AE22)</f>
        <v>350</v>
      </c>
      <c r="AF23" s="166"/>
      <c r="AG23" s="168"/>
      <c r="AH23" s="163"/>
      <c r="AI23" s="163"/>
      <c r="AJ23" s="165">
        <f>SUM(AJ22)</f>
        <v>1073.8</v>
      </c>
      <c r="AK23" s="166"/>
      <c r="AL23" s="167"/>
      <c r="AM23" s="163"/>
      <c r="AN23" s="163"/>
      <c r="AO23" s="169">
        <f>SUM(AO22)</f>
        <v>1346.7</v>
      </c>
      <c r="AP23" s="166"/>
      <c r="AQ23" s="167"/>
      <c r="AR23" s="163"/>
      <c r="AS23" s="163"/>
      <c r="AT23" s="169">
        <f>SUM(AT22)</f>
        <v>1034.5</v>
      </c>
      <c r="AU23" s="170"/>
      <c r="AV23" s="171"/>
      <c r="AW23" s="163"/>
      <c r="AX23" s="163"/>
      <c r="AY23" s="166">
        <f>SUM(AY22)</f>
        <v>2856.3</v>
      </c>
      <c r="AZ23" s="163"/>
      <c r="BA23" s="163"/>
      <c r="BB23" s="485"/>
    </row>
    <row r="24" spans="1:54" ht="37.1" customHeight="1" x14ac:dyDescent="0.3">
      <c r="A24" s="458" t="s">
        <v>271</v>
      </c>
      <c r="B24" s="459"/>
      <c r="C24" s="460"/>
      <c r="D24" s="237" t="s">
        <v>41</v>
      </c>
      <c r="E24" s="177">
        <f>SUM(E53)</f>
        <v>38757.800000000003</v>
      </c>
      <c r="F24" s="174">
        <f>SUM(F53)</f>
        <v>6961</v>
      </c>
      <c r="G24" s="387">
        <f>SUM(F24/E24)</f>
        <v>0.17960255742069983</v>
      </c>
      <c r="H24" s="175" t="s">
        <v>272</v>
      </c>
      <c r="I24" s="174" t="s">
        <v>272</v>
      </c>
      <c r="J24" s="175" t="s">
        <v>272</v>
      </c>
      <c r="K24" s="174" t="s">
        <v>272</v>
      </c>
      <c r="L24" s="175" t="s">
        <v>272</v>
      </c>
      <c r="M24" s="174" t="s">
        <v>272</v>
      </c>
      <c r="N24" s="175" t="s">
        <v>272</v>
      </c>
      <c r="O24" s="174" t="s">
        <v>272</v>
      </c>
      <c r="P24" s="175" t="s">
        <v>272</v>
      </c>
      <c r="Q24" s="174" t="s">
        <v>272</v>
      </c>
      <c r="R24" s="175" t="s">
        <v>272</v>
      </c>
      <c r="S24" s="174" t="s">
        <v>272</v>
      </c>
      <c r="T24" s="175" t="s">
        <v>272</v>
      </c>
      <c r="U24" s="174" t="s">
        <v>272</v>
      </c>
      <c r="V24" s="175" t="s">
        <v>272</v>
      </c>
      <c r="W24" s="174" t="s">
        <v>272</v>
      </c>
      <c r="X24" s="175" t="s">
        <v>272</v>
      </c>
      <c r="Y24" s="174" t="s">
        <v>272</v>
      </c>
      <c r="Z24" s="175" t="s">
        <v>272</v>
      </c>
      <c r="AA24" s="174" t="s">
        <v>272</v>
      </c>
      <c r="AB24" s="175" t="s">
        <v>272</v>
      </c>
      <c r="AC24" s="174" t="s">
        <v>272</v>
      </c>
      <c r="AD24" s="175" t="s">
        <v>272</v>
      </c>
      <c r="AE24" s="174" t="s">
        <v>272</v>
      </c>
      <c r="AF24" s="175" t="s">
        <v>272</v>
      </c>
      <c r="AG24" s="174" t="s">
        <v>272</v>
      </c>
      <c r="AH24" s="175" t="s">
        <v>272</v>
      </c>
      <c r="AI24" s="174" t="s">
        <v>272</v>
      </c>
      <c r="AJ24" s="175" t="s">
        <v>272</v>
      </c>
      <c r="AK24" s="174" t="s">
        <v>272</v>
      </c>
      <c r="AL24" s="175" t="s">
        <v>272</v>
      </c>
      <c r="AM24" s="174" t="s">
        <v>272</v>
      </c>
      <c r="AN24" s="175" t="s">
        <v>272</v>
      </c>
      <c r="AO24" s="174" t="s">
        <v>272</v>
      </c>
      <c r="AP24" s="175" t="s">
        <v>272</v>
      </c>
      <c r="AQ24" s="174" t="s">
        <v>272</v>
      </c>
      <c r="AR24" s="175" t="s">
        <v>272</v>
      </c>
      <c r="AS24" s="174" t="s">
        <v>272</v>
      </c>
      <c r="AT24" s="175" t="s">
        <v>272</v>
      </c>
      <c r="AU24" s="174" t="s">
        <v>272</v>
      </c>
      <c r="AV24" s="175" t="s">
        <v>272</v>
      </c>
      <c r="AW24" s="174" t="s">
        <v>272</v>
      </c>
      <c r="AX24" s="175" t="s">
        <v>272</v>
      </c>
      <c r="AY24" s="174" t="s">
        <v>272</v>
      </c>
      <c r="AZ24" s="175" t="s">
        <v>272</v>
      </c>
      <c r="BA24" s="174" t="s">
        <v>272</v>
      </c>
      <c r="BB24" s="556"/>
    </row>
    <row r="25" spans="1:54" ht="37.1" customHeight="1" x14ac:dyDescent="0.3">
      <c r="A25" s="461"/>
      <c r="B25" s="462"/>
      <c r="C25" s="463"/>
      <c r="D25" s="242" t="s">
        <v>43</v>
      </c>
      <c r="E25" s="165">
        <f>SUM(E24)</f>
        <v>38757.800000000003</v>
      </c>
      <c r="F25" s="164">
        <f>SUM(F24)</f>
        <v>6961</v>
      </c>
      <c r="G25" s="365">
        <f>SUM(F25/E25)</f>
        <v>0.17960255742069983</v>
      </c>
      <c r="H25" s="175" t="s">
        <v>272</v>
      </c>
      <c r="I25" s="174" t="s">
        <v>272</v>
      </c>
      <c r="J25" s="175" t="s">
        <v>272</v>
      </c>
      <c r="K25" s="174" t="s">
        <v>272</v>
      </c>
      <c r="L25" s="175" t="s">
        <v>272</v>
      </c>
      <c r="M25" s="174" t="s">
        <v>272</v>
      </c>
      <c r="N25" s="175" t="s">
        <v>272</v>
      </c>
      <c r="O25" s="174" t="s">
        <v>272</v>
      </c>
      <c r="P25" s="175" t="s">
        <v>272</v>
      </c>
      <c r="Q25" s="174" t="s">
        <v>272</v>
      </c>
      <c r="R25" s="175" t="s">
        <v>272</v>
      </c>
      <c r="S25" s="174" t="s">
        <v>272</v>
      </c>
      <c r="T25" s="175" t="s">
        <v>272</v>
      </c>
      <c r="U25" s="174" t="s">
        <v>272</v>
      </c>
      <c r="V25" s="175" t="s">
        <v>272</v>
      </c>
      <c r="W25" s="174" t="s">
        <v>272</v>
      </c>
      <c r="X25" s="175" t="s">
        <v>272</v>
      </c>
      <c r="Y25" s="174" t="s">
        <v>272</v>
      </c>
      <c r="Z25" s="175" t="s">
        <v>272</v>
      </c>
      <c r="AA25" s="174" t="s">
        <v>272</v>
      </c>
      <c r="AB25" s="175" t="s">
        <v>272</v>
      </c>
      <c r="AC25" s="174" t="s">
        <v>272</v>
      </c>
      <c r="AD25" s="175" t="s">
        <v>272</v>
      </c>
      <c r="AE25" s="174" t="s">
        <v>272</v>
      </c>
      <c r="AF25" s="175" t="s">
        <v>272</v>
      </c>
      <c r="AG25" s="174" t="s">
        <v>272</v>
      </c>
      <c r="AH25" s="175" t="s">
        <v>272</v>
      </c>
      <c r="AI25" s="174" t="s">
        <v>272</v>
      </c>
      <c r="AJ25" s="175" t="s">
        <v>272</v>
      </c>
      <c r="AK25" s="174" t="s">
        <v>272</v>
      </c>
      <c r="AL25" s="175" t="s">
        <v>272</v>
      </c>
      <c r="AM25" s="174" t="s">
        <v>272</v>
      </c>
      <c r="AN25" s="175" t="s">
        <v>272</v>
      </c>
      <c r="AO25" s="174" t="s">
        <v>272</v>
      </c>
      <c r="AP25" s="175" t="s">
        <v>272</v>
      </c>
      <c r="AQ25" s="174" t="s">
        <v>272</v>
      </c>
      <c r="AR25" s="175" t="s">
        <v>272</v>
      </c>
      <c r="AS25" s="174" t="s">
        <v>272</v>
      </c>
      <c r="AT25" s="175" t="s">
        <v>272</v>
      </c>
      <c r="AU25" s="174" t="s">
        <v>272</v>
      </c>
      <c r="AV25" s="175" t="s">
        <v>272</v>
      </c>
      <c r="AW25" s="174" t="s">
        <v>272</v>
      </c>
      <c r="AX25" s="175" t="s">
        <v>272</v>
      </c>
      <c r="AY25" s="174" t="s">
        <v>272</v>
      </c>
      <c r="AZ25" s="175" t="s">
        <v>272</v>
      </c>
      <c r="BA25" s="174" t="s">
        <v>272</v>
      </c>
      <c r="BB25" s="236"/>
    </row>
    <row r="26" spans="1:54" s="114" customFormat="1" ht="15.65" x14ac:dyDescent="0.3">
      <c r="A26" s="464" t="s">
        <v>285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  <c r="AL26" s="465"/>
      <c r="AM26" s="465"/>
      <c r="AN26" s="465"/>
      <c r="AO26" s="465"/>
      <c r="AP26" s="465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6"/>
    </row>
    <row r="27" spans="1:54" s="284" customFormat="1" ht="18.8" customHeight="1" x14ac:dyDescent="0.3">
      <c r="A27" s="456" t="s">
        <v>1</v>
      </c>
      <c r="B27" s="454" t="s">
        <v>286</v>
      </c>
      <c r="C27" s="454" t="s">
        <v>314</v>
      </c>
      <c r="D27" s="272" t="s">
        <v>41</v>
      </c>
      <c r="E27" s="273">
        <v>4000</v>
      </c>
      <c r="F27" s="273">
        <f>SUM(I27+L27+O27+R27+U27+X27+AC27+AH27+AM27+AR27+AW27+AZ27)</f>
        <v>1976.4499999999998</v>
      </c>
      <c r="G27" s="364">
        <f>SUM(F27/E27)</f>
        <v>0.49411249999999995</v>
      </c>
      <c r="H27" s="274">
        <f>SUM(H28)</f>
        <v>469.75</v>
      </c>
      <c r="I27" s="274">
        <v>469.75</v>
      </c>
      <c r="J27" s="368">
        <f>SUM(I27/H27)</f>
        <v>1</v>
      </c>
      <c r="K27" s="274">
        <v>0</v>
      </c>
      <c r="L27" s="274">
        <v>97.4</v>
      </c>
      <c r="M27" s="275"/>
      <c r="N27" s="274"/>
      <c r="O27" s="274">
        <v>1409.3</v>
      </c>
      <c r="P27" s="276"/>
      <c r="Q27" s="274">
        <f>SUM(Q28)</f>
        <v>1409.25</v>
      </c>
      <c r="R27" s="274"/>
      <c r="S27" s="275"/>
      <c r="T27" s="274"/>
      <c r="U27" s="274"/>
      <c r="V27" s="275"/>
      <c r="W27" s="274">
        <v>0</v>
      </c>
      <c r="X27" s="274"/>
      <c r="Y27" s="275"/>
      <c r="Z27" s="274"/>
      <c r="AA27" s="277"/>
      <c r="AB27" s="278"/>
      <c r="AC27" s="275"/>
      <c r="AD27" s="276"/>
      <c r="AE27" s="274"/>
      <c r="AF27" s="277"/>
      <c r="AG27" s="278"/>
      <c r="AH27" s="279"/>
      <c r="AI27" s="276"/>
      <c r="AJ27" s="274"/>
      <c r="AK27" s="277"/>
      <c r="AL27" s="278"/>
      <c r="AM27" s="279"/>
      <c r="AN27" s="276"/>
      <c r="AO27" s="280"/>
      <c r="AP27" s="281"/>
      <c r="AQ27" s="278"/>
      <c r="AR27" s="275"/>
      <c r="AS27" s="275"/>
      <c r="AT27" s="274"/>
      <c r="AU27" s="282"/>
      <c r="AV27" s="278"/>
      <c r="AW27" s="279"/>
      <c r="AX27" s="276"/>
      <c r="AY27" s="274">
        <f>SUM(AY28)</f>
        <v>2121</v>
      </c>
      <c r="AZ27" s="283"/>
      <c r="BA27" s="276"/>
      <c r="BB27" s="479" t="s">
        <v>347</v>
      </c>
    </row>
    <row r="28" spans="1:54" ht="52.45" customHeight="1" x14ac:dyDescent="0.3">
      <c r="A28" s="457"/>
      <c r="B28" s="455"/>
      <c r="C28" s="455"/>
      <c r="D28" s="234" t="s">
        <v>43</v>
      </c>
      <c r="E28" s="164">
        <f>SUM(H28+K28+N28+Q28+T28+W28+Z28+AE28+AJ28+AO28+AT28+AY28)</f>
        <v>4000</v>
      </c>
      <c r="F28" s="164">
        <f>SUM(AZ28+AW28+AR28+AM28+AH28+AC28+X28+U28+R28+O28+L28+I28)</f>
        <v>1976.45</v>
      </c>
      <c r="G28" s="365">
        <f>SUM(F28/E28)</f>
        <v>0.49411250000000001</v>
      </c>
      <c r="H28" s="164">
        <v>469.75</v>
      </c>
      <c r="I28" s="164">
        <f>SUM(I27)</f>
        <v>469.75</v>
      </c>
      <c r="J28" s="369">
        <f>SUM(I28/H28)</f>
        <v>1</v>
      </c>
      <c r="K28" s="164">
        <v>0</v>
      </c>
      <c r="L28" s="164">
        <v>97.4</v>
      </c>
      <c r="M28" s="163"/>
      <c r="N28" s="164"/>
      <c r="O28" s="164">
        <v>1409.3</v>
      </c>
      <c r="P28" s="171"/>
      <c r="Q28" s="164">
        <v>1409.25</v>
      </c>
      <c r="R28" s="164"/>
      <c r="S28" s="163"/>
      <c r="T28" s="164"/>
      <c r="U28" s="164"/>
      <c r="V28" s="163"/>
      <c r="W28" s="164"/>
      <c r="X28" s="164"/>
      <c r="Y28" s="163"/>
      <c r="Z28" s="164"/>
      <c r="AA28" s="166"/>
      <c r="AB28" s="168"/>
      <c r="AC28" s="163"/>
      <c r="AD28" s="171"/>
      <c r="AE28" s="164"/>
      <c r="AF28" s="166"/>
      <c r="AG28" s="168"/>
      <c r="AH28" s="190"/>
      <c r="AI28" s="171"/>
      <c r="AJ28" s="164"/>
      <c r="AK28" s="166"/>
      <c r="AL28" s="168"/>
      <c r="AM28" s="190"/>
      <c r="AN28" s="171"/>
      <c r="AO28" s="164"/>
      <c r="AP28" s="166"/>
      <c r="AQ28" s="168"/>
      <c r="AR28" s="190"/>
      <c r="AS28" s="171"/>
      <c r="AT28" s="164"/>
      <c r="AU28" s="166"/>
      <c r="AV28" s="168"/>
      <c r="AW28" s="190"/>
      <c r="AX28" s="171"/>
      <c r="AY28" s="164">
        <v>2121</v>
      </c>
      <c r="AZ28" s="165"/>
      <c r="BA28" s="235"/>
      <c r="BB28" s="493"/>
    </row>
    <row r="29" spans="1:54" s="294" customFormat="1" ht="20.2" customHeight="1" x14ac:dyDescent="0.3">
      <c r="A29" s="475"/>
      <c r="B29" s="477" t="s">
        <v>268</v>
      </c>
      <c r="C29" s="454"/>
      <c r="D29" s="285" t="s">
        <v>41</v>
      </c>
      <c r="E29" s="286">
        <f>SUM(E27)</f>
        <v>4000</v>
      </c>
      <c r="F29" s="286">
        <f>SUM(I29+L29+O29+R29+U29+X29+AC29+AH29+AM29+AR29+AW29+AZ29)</f>
        <v>1976.4499999999998</v>
      </c>
      <c r="G29" s="366">
        <f>SUM(F29/E29)</f>
        <v>0.49411249999999995</v>
      </c>
      <c r="H29" s="286">
        <f>SUM(H30)</f>
        <v>469.75</v>
      </c>
      <c r="I29" s="286">
        <f>SUM(I27)</f>
        <v>469.75</v>
      </c>
      <c r="J29" s="370">
        <f>SUM(I29/H29)</f>
        <v>1</v>
      </c>
      <c r="K29" s="286">
        <v>0</v>
      </c>
      <c r="L29" s="286">
        <v>97.4</v>
      </c>
      <c r="M29" s="287"/>
      <c r="N29" s="286"/>
      <c r="O29" s="286">
        <f>SUM(O27)</f>
        <v>1409.3</v>
      </c>
      <c r="P29" s="288"/>
      <c r="Q29" s="286">
        <f>SUM(Q30)</f>
        <v>1409.25</v>
      </c>
      <c r="R29" s="286"/>
      <c r="S29" s="287"/>
      <c r="T29" s="286"/>
      <c r="U29" s="286"/>
      <c r="V29" s="287"/>
      <c r="W29" s="286"/>
      <c r="X29" s="286"/>
      <c r="Y29" s="287"/>
      <c r="Z29" s="286"/>
      <c r="AA29" s="289"/>
      <c r="AB29" s="290"/>
      <c r="AC29" s="287"/>
      <c r="AD29" s="288"/>
      <c r="AE29" s="286"/>
      <c r="AF29" s="289"/>
      <c r="AG29" s="290"/>
      <c r="AH29" s="291"/>
      <c r="AI29" s="288"/>
      <c r="AJ29" s="286"/>
      <c r="AK29" s="289"/>
      <c r="AL29" s="290"/>
      <c r="AM29" s="291"/>
      <c r="AN29" s="288"/>
      <c r="AO29" s="286"/>
      <c r="AP29" s="289"/>
      <c r="AQ29" s="290"/>
      <c r="AR29" s="291"/>
      <c r="AS29" s="288"/>
      <c r="AT29" s="286"/>
      <c r="AU29" s="292"/>
      <c r="AV29" s="290"/>
      <c r="AW29" s="291"/>
      <c r="AX29" s="288"/>
      <c r="AY29" s="293">
        <f>SUM(AY30)</f>
        <v>2121</v>
      </c>
      <c r="AZ29" s="286"/>
      <c r="BA29" s="288"/>
      <c r="BB29" s="493"/>
    </row>
    <row r="30" spans="1:54" ht="19.75" customHeight="1" x14ac:dyDescent="0.3">
      <c r="A30" s="476"/>
      <c r="B30" s="478"/>
      <c r="C30" s="455"/>
      <c r="D30" s="234" t="s">
        <v>43</v>
      </c>
      <c r="E30" s="153">
        <f>SUM(H30+K30+N30+Q30+T30+W30+Z30+AE30+AJ30+AO30+AT30+AY30)</f>
        <v>4000</v>
      </c>
      <c r="F30" s="153">
        <f>SUM(F29)</f>
        <v>1976.4499999999998</v>
      </c>
      <c r="G30" s="367">
        <f>SUM(F30/E30)</f>
        <v>0.49411249999999995</v>
      </c>
      <c r="H30" s="153">
        <f>SUM(H28)</f>
        <v>469.75</v>
      </c>
      <c r="I30" s="153">
        <f>SUM(I29)</f>
        <v>469.75</v>
      </c>
      <c r="J30" s="371">
        <f>SUM(I30/H30)</f>
        <v>1</v>
      </c>
      <c r="K30" s="153">
        <v>0</v>
      </c>
      <c r="L30" s="153">
        <f>SUM(L29)</f>
        <v>97.4</v>
      </c>
      <c r="M30" s="154"/>
      <c r="N30" s="153"/>
      <c r="O30" s="153">
        <f>SUM(O29)</f>
        <v>1409.3</v>
      </c>
      <c r="P30" s="187"/>
      <c r="Q30" s="153">
        <f>SUM(Q28)</f>
        <v>1409.25</v>
      </c>
      <c r="R30" s="153"/>
      <c r="S30" s="154"/>
      <c r="T30" s="153"/>
      <c r="U30" s="153"/>
      <c r="V30" s="154"/>
      <c r="W30" s="153"/>
      <c r="X30" s="153"/>
      <c r="Y30" s="154"/>
      <c r="Z30" s="153"/>
      <c r="AA30" s="157"/>
      <c r="AB30" s="159"/>
      <c r="AC30" s="154"/>
      <c r="AD30" s="187"/>
      <c r="AE30" s="153"/>
      <c r="AF30" s="157"/>
      <c r="AG30" s="159"/>
      <c r="AH30" s="188"/>
      <c r="AI30" s="187"/>
      <c r="AJ30" s="153"/>
      <c r="AK30" s="157"/>
      <c r="AL30" s="159"/>
      <c r="AM30" s="188"/>
      <c r="AN30" s="187"/>
      <c r="AO30" s="153"/>
      <c r="AP30" s="157"/>
      <c r="AQ30" s="159"/>
      <c r="AR30" s="188"/>
      <c r="AS30" s="187"/>
      <c r="AT30" s="153"/>
      <c r="AU30" s="155"/>
      <c r="AV30" s="159"/>
      <c r="AW30" s="188"/>
      <c r="AX30" s="187"/>
      <c r="AY30" s="152">
        <f>SUM(AY28)</f>
        <v>2121</v>
      </c>
      <c r="AZ30" s="153"/>
      <c r="BA30" s="187"/>
      <c r="BB30" s="494"/>
    </row>
    <row r="31" spans="1:54" ht="15.65" x14ac:dyDescent="0.3">
      <c r="A31" s="464" t="s">
        <v>288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6"/>
    </row>
    <row r="32" spans="1:54" s="306" customFormat="1" ht="22.55" customHeight="1" x14ac:dyDescent="0.3">
      <c r="A32" s="456" t="s">
        <v>6</v>
      </c>
      <c r="B32" s="454" t="s">
        <v>289</v>
      </c>
      <c r="C32" s="454"/>
      <c r="D32" s="295" t="s">
        <v>41</v>
      </c>
      <c r="E32" s="296">
        <f>SUM(E34+E36+E38+E40+E42+E44+E46+E48)</f>
        <v>10090.200000000001</v>
      </c>
      <c r="F32" s="296">
        <f>SUM(I32+L32+O32+R32+U32+X32+AC32+AH32+AM32+AR32+AW32+AZ32)</f>
        <v>1158.80053</v>
      </c>
      <c r="G32" s="374">
        <f>SUM(F32/E32)</f>
        <v>0.11484415868862856</v>
      </c>
      <c r="H32" s="296">
        <f>SUM(H50)</f>
        <v>81.2</v>
      </c>
      <c r="I32" s="296">
        <f>SUM(I34+I36+I38+I40+I42+I44+I46+I48)</f>
        <v>81.2</v>
      </c>
      <c r="J32" s="372">
        <f>SUM(I32/H32)</f>
        <v>1</v>
      </c>
      <c r="K32" s="296">
        <f>SUM(K50)</f>
        <v>739.2</v>
      </c>
      <c r="L32" s="296">
        <f>SUM(L34+L36+L38+L40+L42+L44+L46+L48)</f>
        <v>422.65</v>
      </c>
      <c r="M32" s="372">
        <f>SUM(L32/K32)</f>
        <v>0.57176677489177485</v>
      </c>
      <c r="N32" s="296">
        <f>SUM(N50)</f>
        <v>924.3</v>
      </c>
      <c r="O32" s="296">
        <f>SUM(O34+O36+O38+O40+O42+O44+O46+O48)</f>
        <v>654.95053000000007</v>
      </c>
      <c r="P32" s="372">
        <f>SUM(O32/N32)</f>
        <v>0.7085908579465543</v>
      </c>
      <c r="Q32" s="296">
        <f>SUM(Q50)</f>
        <v>2113.1</v>
      </c>
      <c r="R32" s="296"/>
      <c r="S32" s="297"/>
      <c r="T32" s="296">
        <f>SUM(T50)</f>
        <v>563.29999999999995</v>
      </c>
      <c r="U32" s="296"/>
      <c r="V32" s="297"/>
      <c r="W32" s="296">
        <f>SUM(W50)</f>
        <v>688.3</v>
      </c>
      <c r="X32" s="296"/>
      <c r="Y32" s="297"/>
      <c r="Z32" s="296">
        <f>SUM(Z50)</f>
        <v>440.5</v>
      </c>
      <c r="AA32" s="298"/>
      <c r="AB32" s="299"/>
      <c r="AC32" s="300"/>
      <c r="AD32" s="301"/>
      <c r="AE32" s="302">
        <f>SUM(AE50)</f>
        <v>350</v>
      </c>
      <c r="AF32" s="298"/>
      <c r="AG32" s="299"/>
      <c r="AH32" s="300"/>
      <c r="AI32" s="297"/>
      <c r="AJ32" s="302">
        <f>SUM(AJ50)</f>
        <v>1073.8</v>
      </c>
      <c r="AK32" s="298"/>
      <c r="AL32" s="299"/>
      <c r="AM32" s="300"/>
      <c r="AN32" s="297"/>
      <c r="AO32" s="303">
        <f>SUM(AO50)</f>
        <v>1346.7</v>
      </c>
      <c r="AP32" s="298"/>
      <c r="AQ32" s="299"/>
      <c r="AR32" s="300"/>
      <c r="AS32" s="297"/>
      <c r="AT32" s="303">
        <f>SUM(AT50)</f>
        <v>1034.5</v>
      </c>
      <c r="AU32" s="304"/>
      <c r="AV32" s="305"/>
      <c r="AW32" s="300"/>
      <c r="AX32" s="297"/>
      <c r="AY32" s="358">
        <f>SUM(AY50)</f>
        <v>735.3</v>
      </c>
      <c r="AZ32" s="297"/>
      <c r="BA32" s="297"/>
      <c r="BB32" s="452"/>
    </row>
    <row r="33" spans="1:54" ht="32.25" customHeight="1" x14ac:dyDescent="0.3">
      <c r="A33" s="457"/>
      <c r="B33" s="455"/>
      <c r="C33" s="455"/>
      <c r="D33" s="234" t="s">
        <v>43</v>
      </c>
      <c r="E33" s="153">
        <f>SUM(H33+K33+N33+Q33+T33+W33+Z33+AE33+AJ33+AO33+AT33+AY33)</f>
        <v>10090.200000000001</v>
      </c>
      <c r="F33" s="153">
        <f>SUM(I33+L33+O33+R33+U33+X33+AC33+AH33+AM33+AR33+AW33+AZ33)</f>
        <v>1158.80053</v>
      </c>
      <c r="G33" s="367">
        <f>SUM(F33/E33)</f>
        <v>0.11484415868862856</v>
      </c>
      <c r="H33" s="153">
        <f>SUM(H32)</f>
        <v>81.2</v>
      </c>
      <c r="I33" s="153">
        <f>SUM(I35+I37+I39+I41+I43+I45+I47+I49)</f>
        <v>81.2</v>
      </c>
      <c r="J33" s="371">
        <f>SUM(I33/H33)</f>
        <v>1</v>
      </c>
      <c r="K33" s="153">
        <f>SUM(K35+K37+K39+K41+K43+K45+K47+K49)</f>
        <v>739.2</v>
      </c>
      <c r="L33" s="153">
        <f>SUM(L32)</f>
        <v>422.65</v>
      </c>
      <c r="M33" s="371">
        <f>SUM(L33/K33)</f>
        <v>0.57176677489177485</v>
      </c>
      <c r="N33" s="153">
        <f>SUM(N35+N37+N39+N41+N43+N45+N47+N49)</f>
        <v>924.3</v>
      </c>
      <c r="O33" s="153">
        <f>SUM(O35+O37+O39+O41+O43+O45+O47+O49)</f>
        <v>654.95053000000007</v>
      </c>
      <c r="P33" s="371">
        <f>SUM(O33/N33)</f>
        <v>0.7085908579465543</v>
      </c>
      <c r="Q33" s="153">
        <f>SUM(Q35+Q37+Q39+Q41+Q43+Q45+Q47+Q49)</f>
        <v>2113.1</v>
      </c>
      <c r="R33" s="153"/>
      <c r="S33" s="154"/>
      <c r="T33" s="153">
        <f>SUM(T35+T37+T39+T41+T43+T45+T47+T49)</f>
        <v>563.29999999999995</v>
      </c>
      <c r="U33" s="153"/>
      <c r="V33" s="154"/>
      <c r="W33" s="153">
        <f>SUM(W35+W37+W39+W41+W43+W45+W47+W49)</f>
        <v>688.3</v>
      </c>
      <c r="X33" s="153"/>
      <c r="Y33" s="154"/>
      <c r="Z33" s="153">
        <f>SUM(Z35+Z37+Z39+Z41+Z43+Z45+Z47+Z49)</f>
        <v>440.5</v>
      </c>
      <c r="AA33" s="157"/>
      <c r="AB33" s="158"/>
      <c r="AC33" s="189"/>
      <c r="AD33" s="188"/>
      <c r="AE33" s="156">
        <f>SUM(AE35+AE37+AE39+AE41+AE43+AE45+AE47+AE49)</f>
        <v>350</v>
      </c>
      <c r="AF33" s="157"/>
      <c r="AG33" s="158"/>
      <c r="AH33" s="189"/>
      <c r="AI33" s="154"/>
      <c r="AJ33" s="156">
        <f>SUM(AJ35+AJ37+AJ39+AJ41+AJ43+AJ45+AJ47+AJ49)</f>
        <v>1073.8</v>
      </c>
      <c r="AK33" s="157"/>
      <c r="AL33" s="158"/>
      <c r="AM33" s="189"/>
      <c r="AN33" s="154"/>
      <c r="AO33" s="160">
        <f>SUM(AO35+AO37+AO39+AO41+AO43+AO45+AO47+AO49)</f>
        <v>1346.7</v>
      </c>
      <c r="AP33" s="157"/>
      <c r="AQ33" s="158"/>
      <c r="AR33" s="189"/>
      <c r="AS33" s="154"/>
      <c r="AT33" s="160">
        <f>SUM(AT35+AT37+AT39+AT41+AT43+AT45+AT47+AT49)</f>
        <v>1034.5</v>
      </c>
      <c r="AU33" s="155"/>
      <c r="AV33" s="159"/>
      <c r="AW33" s="189"/>
      <c r="AX33" s="154"/>
      <c r="AY33" s="359">
        <f>SUM(AY35+AY37+AY39+AY41+AY43+AY45+AY47+AY49)</f>
        <v>735.30000000000007</v>
      </c>
      <c r="AZ33" s="154"/>
      <c r="BA33" s="154"/>
      <c r="BB33" s="453"/>
    </row>
    <row r="34" spans="1:54" s="318" customFormat="1" ht="22.55" customHeight="1" x14ac:dyDescent="0.3">
      <c r="A34" s="456" t="s">
        <v>263</v>
      </c>
      <c r="B34" s="454" t="s">
        <v>293</v>
      </c>
      <c r="C34" s="454" t="s">
        <v>314</v>
      </c>
      <c r="D34" s="307" t="s">
        <v>41</v>
      </c>
      <c r="E34" s="308">
        <v>5177.3999999999996</v>
      </c>
      <c r="F34" s="308">
        <f>SUM(I34+L34+O34+R34+U34+X34+AC34+AH34+AM34+AR34+AW34+AZ34)</f>
        <v>682.8</v>
      </c>
      <c r="G34" s="375">
        <f>SUM(F34/E34)</f>
        <v>0.13188086684436204</v>
      </c>
      <c r="H34" s="308">
        <v>81.2</v>
      </c>
      <c r="I34" s="308">
        <v>81.2</v>
      </c>
      <c r="J34" s="373">
        <f>SUM(I34/H34)</f>
        <v>1</v>
      </c>
      <c r="K34" s="308">
        <v>288.5</v>
      </c>
      <c r="L34" s="308">
        <v>184.9</v>
      </c>
      <c r="M34" s="373">
        <f>SUM(L34/K34)</f>
        <v>0.64090121317157711</v>
      </c>
      <c r="N34" s="308">
        <v>400</v>
      </c>
      <c r="O34" s="308">
        <v>416.7</v>
      </c>
      <c r="P34" s="373">
        <f>SUM(O34/N34)</f>
        <v>1.04175</v>
      </c>
      <c r="Q34" s="308">
        <v>463.3</v>
      </c>
      <c r="R34" s="308"/>
      <c r="S34" s="309"/>
      <c r="T34" s="308">
        <v>463.3</v>
      </c>
      <c r="U34" s="308"/>
      <c r="V34" s="309"/>
      <c r="W34" s="308">
        <v>463.3</v>
      </c>
      <c r="X34" s="308"/>
      <c r="Y34" s="309"/>
      <c r="Z34" s="308">
        <v>350</v>
      </c>
      <c r="AA34" s="310"/>
      <c r="AB34" s="311"/>
      <c r="AC34" s="312"/>
      <c r="AD34" s="313"/>
      <c r="AE34" s="314">
        <v>350</v>
      </c>
      <c r="AF34" s="310"/>
      <c r="AG34" s="311"/>
      <c r="AH34" s="312"/>
      <c r="AI34" s="309"/>
      <c r="AJ34" s="314">
        <v>579.29999999999995</v>
      </c>
      <c r="AK34" s="310"/>
      <c r="AL34" s="311"/>
      <c r="AM34" s="312"/>
      <c r="AN34" s="309"/>
      <c r="AO34" s="315">
        <v>579.5</v>
      </c>
      <c r="AP34" s="310"/>
      <c r="AQ34" s="311"/>
      <c r="AR34" s="312"/>
      <c r="AS34" s="309"/>
      <c r="AT34" s="315">
        <v>579.5</v>
      </c>
      <c r="AU34" s="316"/>
      <c r="AV34" s="317"/>
      <c r="AW34" s="312"/>
      <c r="AX34" s="309"/>
      <c r="AY34" s="360">
        <v>579.5</v>
      </c>
      <c r="AZ34" s="309"/>
      <c r="BA34" s="309"/>
      <c r="BB34" s="452" t="s">
        <v>325</v>
      </c>
    </row>
    <row r="35" spans="1:54" ht="22.55" customHeight="1" x14ac:dyDescent="0.3">
      <c r="A35" s="457"/>
      <c r="B35" s="455"/>
      <c r="C35" s="455"/>
      <c r="D35" s="234" t="s">
        <v>43</v>
      </c>
      <c r="E35" s="153">
        <f>SUM(H35+K35+N35+Q35+T35+W35+Z35+AE35+AJ35+AO35+AT35+AY35)</f>
        <v>5177.3999999999996</v>
      </c>
      <c r="F35" s="153">
        <f>SUM(F34)</f>
        <v>682.8</v>
      </c>
      <c r="G35" s="367">
        <f>SUM(F35/E35)</f>
        <v>0.13188086684436204</v>
      </c>
      <c r="H35" s="153">
        <v>81.2</v>
      </c>
      <c r="I35" s="153">
        <v>81.2</v>
      </c>
      <c r="J35" s="371">
        <f>SUM(I35/H35)</f>
        <v>1</v>
      </c>
      <c r="K35" s="153">
        <v>288.5</v>
      </c>
      <c r="L35" s="153">
        <v>184.9</v>
      </c>
      <c r="M35" s="371">
        <f>SUM(L35/K35)</f>
        <v>0.64090121317157711</v>
      </c>
      <c r="N35" s="153">
        <v>400</v>
      </c>
      <c r="O35" s="153">
        <v>416.7</v>
      </c>
      <c r="P35" s="371">
        <f>SUM(O35/N35)</f>
        <v>1.04175</v>
      </c>
      <c r="Q35" s="153">
        <v>463.3</v>
      </c>
      <c r="R35" s="153"/>
      <c r="S35" s="154"/>
      <c r="T35" s="153">
        <v>463.3</v>
      </c>
      <c r="U35" s="153"/>
      <c r="V35" s="154"/>
      <c r="W35" s="153">
        <v>463.3</v>
      </c>
      <c r="X35" s="153"/>
      <c r="Y35" s="154"/>
      <c r="Z35" s="153">
        <v>350</v>
      </c>
      <c r="AA35" s="157"/>
      <c r="AB35" s="158"/>
      <c r="AC35" s="189"/>
      <c r="AD35" s="188"/>
      <c r="AE35" s="156">
        <v>350</v>
      </c>
      <c r="AF35" s="157"/>
      <c r="AG35" s="158"/>
      <c r="AH35" s="189"/>
      <c r="AI35" s="154"/>
      <c r="AJ35" s="156">
        <f>SUM(AJ34)</f>
        <v>579.29999999999995</v>
      </c>
      <c r="AK35" s="157"/>
      <c r="AL35" s="158"/>
      <c r="AM35" s="189"/>
      <c r="AN35" s="154"/>
      <c r="AO35" s="160">
        <v>579.5</v>
      </c>
      <c r="AP35" s="157"/>
      <c r="AQ35" s="158"/>
      <c r="AR35" s="189"/>
      <c r="AS35" s="154"/>
      <c r="AT35" s="160">
        <v>579.5</v>
      </c>
      <c r="AU35" s="155"/>
      <c r="AV35" s="159"/>
      <c r="AW35" s="189"/>
      <c r="AX35" s="154"/>
      <c r="AY35" s="359">
        <v>579.5</v>
      </c>
      <c r="AZ35" s="154"/>
      <c r="BA35" s="154"/>
      <c r="BB35" s="453"/>
    </row>
    <row r="36" spans="1:54" s="318" customFormat="1" ht="22.55" customHeight="1" x14ac:dyDescent="0.3">
      <c r="A36" s="456" t="s">
        <v>290</v>
      </c>
      <c r="B36" s="454" t="s">
        <v>294</v>
      </c>
      <c r="C36" s="454" t="s">
        <v>315</v>
      </c>
      <c r="D36" s="307" t="s">
        <v>41</v>
      </c>
      <c r="E36" s="308">
        <v>785</v>
      </c>
      <c r="F36" s="308">
        <f>SUM(I37+L37+O37+R37+U37+X37+AC37+AH37+AM37+AR37+AW37+AZ37)</f>
        <v>33</v>
      </c>
      <c r="G36" s="375"/>
      <c r="H36" s="308"/>
      <c r="I36" s="308"/>
      <c r="J36" s="373"/>
      <c r="K36" s="308"/>
      <c r="L36" s="308">
        <v>0</v>
      </c>
      <c r="M36" s="373"/>
      <c r="N36" s="308">
        <v>0</v>
      </c>
      <c r="O36" s="308">
        <v>33</v>
      </c>
      <c r="P36" s="373"/>
      <c r="Q36" s="308">
        <v>280</v>
      </c>
      <c r="R36" s="308"/>
      <c r="S36" s="309"/>
      <c r="T36" s="308"/>
      <c r="U36" s="308"/>
      <c r="V36" s="309"/>
      <c r="W36" s="308">
        <v>225</v>
      </c>
      <c r="X36" s="308"/>
      <c r="Y36" s="309"/>
      <c r="Z36" s="308"/>
      <c r="AA36" s="310"/>
      <c r="AB36" s="311"/>
      <c r="AC36" s="312"/>
      <c r="AD36" s="313"/>
      <c r="AE36" s="314"/>
      <c r="AF36" s="310"/>
      <c r="AG36" s="311"/>
      <c r="AH36" s="312"/>
      <c r="AI36" s="309"/>
      <c r="AJ36" s="314"/>
      <c r="AK36" s="310"/>
      <c r="AL36" s="311"/>
      <c r="AM36" s="312"/>
      <c r="AN36" s="309"/>
      <c r="AO36" s="315"/>
      <c r="AP36" s="310"/>
      <c r="AQ36" s="311"/>
      <c r="AR36" s="312"/>
      <c r="AS36" s="309"/>
      <c r="AT36" s="315">
        <v>280</v>
      </c>
      <c r="AU36" s="316"/>
      <c r="AV36" s="317"/>
      <c r="AW36" s="312"/>
      <c r="AX36" s="309"/>
      <c r="AY36" s="360"/>
      <c r="AZ36" s="309"/>
      <c r="BA36" s="309"/>
      <c r="BB36" s="452" t="s">
        <v>326</v>
      </c>
    </row>
    <row r="37" spans="1:54" ht="22.55" customHeight="1" x14ac:dyDescent="0.3">
      <c r="A37" s="457"/>
      <c r="B37" s="455"/>
      <c r="C37" s="455"/>
      <c r="D37" s="234" t="s">
        <v>43</v>
      </c>
      <c r="E37" s="153">
        <f>SUM(Z37+AE37+AJ37+AO37+AT37+AY37+W37+T37+Q37+N37+K37+H37)</f>
        <v>785</v>
      </c>
      <c r="F37" s="153">
        <f>SUM(F36)</f>
        <v>33</v>
      </c>
      <c r="G37" s="367"/>
      <c r="H37" s="153"/>
      <c r="I37" s="153"/>
      <c r="J37" s="371"/>
      <c r="K37" s="153"/>
      <c r="L37" s="153">
        <v>0</v>
      </c>
      <c r="M37" s="371"/>
      <c r="N37" s="153"/>
      <c r="O37" s="153">
        <f>O36</f>
        <v>33</v>
      </c>
      <c r="P37" s="371"/>
      <c r="Q37" s="153">
        <f>SUM(Q36)</f>
        <v>280</v>
      </c>
      <c r="R37" s="153"/>
      <c r="S37" s="154"/>
      <c r="T37" s="153"/>
      <c r="U37" s="153"/>
      <c r="V37" s="154"/>
      <c r="W37" s="153">
        <v>225</v>
      </c>
      <c r="X37" s="153"/>
      <c r="Y37" s="154"/>
      <c r="Z37" s="153"/>
      <c r="AA37" s="157"/>
      <c r="AB37" s="158"/>
      <c r="AC37" s="189"/>
      <c r="AD37" s="188"/>
      <c r="AE37" s="156"/>
      <c r="AF37" s="157"/>
      <c r="AG37" s="158"/>
      <c r="AH37" s="189"/>
      <c r="AI37" s="154"/>
      <c r="AJ37" s="156"/>
      <c r="AK37" s="157"/>
      <c r="AL37" s="158"/>
      <c r="AM37" s="189"/>
      <c r="AN37" s="154"/>
      <c r="AO37" s="160"/>
      <c r="AP37" s="157"/>
      <c r="AQ37" s="158"/>
      <c r="AR37" s="189"/>
      <c r="AS37" s="154"/>
      <c r="AT37" s="160">
        <f>SUM(AT36)</f>
        <v>280</v>
      </c>
      <c r="AU37" s="155"/>
      <c r="AV37" s="159"/>
      <c r="AW37" s="189"/>
      <c r="AX37" s="154"/>
      <c r="AY37" s="359"/>
      <c r="AZ37" s="154"/>
      <c r="BA37" s="154"/>
      <c r="BB37" s="453"/>
    </row>
    <row r="38" spans="1:54" s="318" customFormat="1" ht="22.55" customHeight="1" x14ac:dyDescent="0.3">
      <c r="A38" s="456" t="s">
        <v>291</v>
      </c>
      <c r="B38" s="454" t="s">
        <v>295</v>
      </c>
      <c r="C38" s="454" t="s">
        <v>315</v>
      </c>
      <c r="D38" s="307" t="s">
        <v>41</v>
      </c>
      <c r="E38" s="308">
        <v>388.1</v>
      </c>
      <c r="F38" s="308">
        <f>SUM(AZ38+AW38+AR38+AM38+AH38+AC38+X38+U38+R38+O38+L38+I38)</f>
        <v>0</v>
      </c>
      <c r="G38" s="375"/>
      <c r="H38" s="308"/>
      <c r="I38" s="308"/>
      <c r="J38" s="373"/>
      <c r="K38" s="308"/>
      <c r="L38" s="308">
        <v>0</v>
      </c>
      <c r="M38" s="373"/>
      <c r="N38" s="308"/>
      <c r="O38" s="308"/>
      <c r="P38" s="373"/>
      <c r="Q38" s="308">
        <v>175</v>
      </c>
      <c r="R38" s="308"/>
      <c r="S38" s="309"/>
      <c r="T38" s="308"/>
      <c r="U38" s="308"/>
      <c r="V38" s="309"/>
      <c r="W38" s="308"/>
      <c r="X38" s="308"/>
      <c r="Y38" s="309"/>
      <c r="Z38" s="308"/>
      <c r="AA38" s="310"/>
      <c r="AB38" s="311"/>
      <c r="AC38" s="312"/>
      <c r="AD38" s="313"/>
      <c r="AE38" s="314"/>
      <c r="AF38" s="310"/>
      <c r="AG38" s="311"/>
      <c r="AH38" s="312"/>
      <c r="AI38" s="309"/>
      <c r="AJ38" s="314"/>
      <c r="AK38" s="310"/>
      <c r="AL38" s="311"/>
      <c r="AM38" s="312"/>
      <c r="AN38" s="309"/>
      <c r="AO38" s="315"/>
      <c r="AP38" s="310"/>
      <c r="AQ38" s="311"/>
      <c r="AR38" s="312"/>
      <c r="AS38" s="309"/>
      <c r="AT38" s="315">
        <v>175</v>
      </c>
      <c r="AU38" s="316"/>
      <c r="AV38" s="317"/>
      <c r="AW38" s="312"/>
      <c r="AX38" s="309"/>
      <c r="AY38" s="360">
        <v>38.1</v>
      </c>
      <c r="AZ38" s="309"/>
      <c r="BA38" s="309"/>
      <c r="BB38" s="452" t="s">
        <v>327</v>
      </c>
    </row>
    <row r="39" spans="1:54" ht="22.55" customHeight="1" x14ac:dyDescent="0.3">
      <c r="A39" s="457"/>
      <c r="B39" s="455"/>
      <c r="C39" s="455"/>
      <c r="D39" s="234" t="s">
        <v>43</v>
      </c>
      <c r="E39" s="153">
        <f>SUM(H39+K39+N39+Q39+T39+W39+Z39+AE39+AJ39+AO39+AT39+AY39)</f>
        <v>388.1</v>
      </c>
      <c r="F39" s="153">
        <f>SUM(F38)</f>
        <v>0</v>
      </c>
      <c r="G39" s="367"/>
      <c r="H39" s="153"/>
      <c r="I39" s="153"/>
      <c r="J39" s="371"/>
      <c r="K39" s="153"/>
      <c r="L39" s="153">
        <v>0</v>
      </c>
      <c r="M39" s="371"/>
      <c r="N39" s="153"/>
      <c r="O39" s="153"/>
      <c r="P39" s="371"/>
      <c r="Q39" s="153">
        <f>SUM(Q38)</f>
        <v>175</v>
      </c>
      <c r="R39" s="153"/>
      <c r="S39" s="154"/>
      <c r="T39" s="153"/>
      <c r="U39" s="153"/>
      <c r="V39" s="154"/>
      <c r="W39" s="153"/>
      <c r="X39" s="153"/>
      <c r="Y39" s="154"/>
      <c r="Z39" s="153"/>
      <c r="AA39" s="157"/>
      <c r="AB39" s="158"/>
      <c r="AC39" s="189"/>
      <c r="AD39" s="188"/>
      <c r="AE39" s="156"/>
      <c r="AF39" s="157"/>
      <c r="AG39" s="158"/>
      <c r="AH39" s="189"/>
      <c r="AI39" s="154"/>
      <c r="AJ39" s="156"/>
      <c r="AK39" s="157"/>
      <c r="AL39" s="158"/>
      <c r="AM39" s="189"/>
      <c r="AN39" s="154"/>
      <c r="AO39" s="160"/>
      <c r="AP39" s="157"/>
      <c r="AQ39" s="158"/>
      <c r="AR39" s="189"/>
      <c r="AS39" s="154"/>
      <c r="AT39" s="160">
        <f>SUM(AT38)</f>
        <v>175</v>
      </c>
      <c r="AU39" s="155"/>
      <c r="AV39" s="159"/>
      <c r="AW39" s="189"/>
      <c r="AX39" s="154"/>
      <c r="AY39" s="359">
        <v>38.1</v>
      </c>
      <c r="AZ39" s="154"/>
      <c r="BA39" s="154"/>
      <c r="BB39" s="453"/>
    </row>
    <row r="40" spans="1:54" s="318" customFormat="1" ht="22.55" customHeight="1" x14ac:dyDescent="0.3">
      <c r="A40" s="456" t="s">
        <v>292</v>
      </c>
      <c r="B40" s="454" t="s">
        <v>296</v>
      </c>
      <c r="C40" s="454" t="s">
        <v>315</v>
      </c>
      <c r="D40" s="307" t="s">
        <v>41</v>
      </c>
      <c r="E40" s="308">
        <v>296.2</v>
      </c>
      <c r="F40" s="308">
        <f>SUM(I40+L40+O40+R40+U40+X40+AC40+AH40+AM40+AR40+AW40+AZ40)</f>
        <v>14.750529999999999</v>
      </c>
      <c r="G40" s="375"/>
      <c r="H40" s="308"/>
      <c r="I40" s="308"/>
      <c r="J40" s="373"/>
      <c r="K40" s="308"/>
      <c r="L40" s="308">
        <v>0</v>
      </c>
      <c r="M40" s="373"/>
      <c r="N40" s="308"/>
      <c r="O40" s="308">
        <f>14.27+0.48053</f>
        <v>14.750529999999999</v>
      </c>
      <c r="P40" s="373"/>
      <c r="Q40" s="308">
        <v>60</v>
      </c>
      <c r="R40" s="308"/>
      <c r="S40" s="309"/>
      <c r="T40" s="308"/>
      <c r="U40" s="308"/>
      <c r="V40" s="309"/>
      <c r="W40" s="308"/>
      <c r="X40" s="308"/>
      <c r="Y40" s="309"/>
      <c r="Z40" s="308"/>
      <c r="AA40" s="310"/>
      <c r="AB40" s="311"/>
      <c r="AC40" s="312"/>
      <c r="AD40" s="313"/>
      <c r="AE40" s="314"/>
      <c r="AF40" s="310"/>
      <c r="AG40" s="311"/>
      <c r="AH40" s="312"/>
      <c r="AI40" s="309"/>
      <c r="AJ40" s="314">
        <v>38.5</v>
      </c>
      <c r="AK40" s="310"/>
      <c r="AL40" s="311"/>
      <c r="AM40" s="312"/>
      <c r="AN40" s="309"/>
      <c r="AO40" s="315">
        <v>80</v>
      </c>
      <c r="AP40" s="310"/>
      <c r="AQ40" s="311"/>
      <c r="AR40" s="312"/>
      <c r="AS40" s="309"/>
      <c r="AT40" s="315"/>
      <c r="AU40" s="316"/>
      <c r="AV40" s="317"/>
      <c r="AW40" s="312"/>
      <c r="AX40" s="309"/>
      <c r="AY40" s="360">
        <v>117.7</v>
      </c>
      <c r="AZ40" s="309"/>
      <c r="BA40" s="309"/>
      <c r="BB40" s="452" t="s">
        <v>328</v>
      </c>
    </row>
    <row r="41" spans="1:54" ht="22.55" customHeight="1" x14ac:dyDescent="0.3">
      <c r="A41" s="457"/>
      <c r="B41" s="455"/>
      <c r="C41" s="455"/>
      <c r="D41" s="234" t="s">
        <v>43</v>
      </c>
      <c r="E41" s="153">
        <f>SUM(H41+K41+N41+Q41+T41+W41+Z41+AE41+AJ41+AO41+AT41+AY41)</f>
        <v>296.2</v>
      </c>
      <c r="F41" s="153">
        <f>SUM(F40)</f>
        <v>14.750529999999999</v>
      </c>
      <c r="G41" s="367"/>
      <c r="H41" s="153"/>
      <c r="I41" s="153"/>
      <c r="J41" s="371"/>
      <c r="K41" s="153"/>
      <c r="L41" s="153">
        <v>0</v>
      </c>
      <c r="M41" s="371"/>
      <c r="N41" s="153"/>
      <c r="O41" s="153">
        <f>O40</f>
        <v>14.750529999999999</v>
      </c>
      <c r="P41" s="371"/>
      <c r="Q41" s="153">
        <f>SUM(Q40)</f>
        <v>60</v>
      </c>
      <c r="R41" s="153"/>
      <c r="S41" s="154"/>
      <c r="T41" s="153"/>
      <c r="U41" s="153"/>
      <c r="V41" s="154"/>
      <c r="W41" s="153"/>
      <c r="X41" s="153"/>
      <c r="Y41" s="154"/>
      <c r="Z41" s="153"/>
      <c r="AA41" s="157"/>
      <c r="AB41" s="158"/>
      <c r="AC41" s="189"/>
      <c r="AD41" s="188"/>
      <c r="AE41" s="156"/>
      <c r="AF41" s="157"/>
      <c r="AG41" s="158"/>
      <c r="AH41" s="189"/>
      <c r="AI41" s="154"/>
      <c r="AJ41" s="156">
        <v>38.5</v>
      </c>
      <c r="AK41" s="157"/>
      <c r="AL41" s="158"/>
      <c r="AM41" s="189"/>
      <c r="AN41" s="154"/>
      <c r="AO41" s="160">
        <f>SUM(AO40)</f>
        <v>80</v>
      </c>
      <c r="AP41" s="157"/>
      <c r="AQ41" s="158"/>
      <c r="AR41" s="189"/>
      <c r="AS41" s="154"/>
      <c r="AT41" s="160"/>
      <c r="AU41" s="155"/>
      <c r="AV41" s="159"/>
      <c r="AW41" s="189"/>
      <c r="AX41" s="154"/>
      <c r="AY41" s="359">
        <v>117.7</v>
      </c>
      <c r="AZ41" s="154"/>
      <c r="BA41" s="154"/>
      <c r="BB41" s="453"/>
    </row>
    <row r="42" spans="1:54" s="318" customFormat="1" ht="22.55" customHeight="1" x14ac:dyDescent="0.3">
      <c r="A42" s="456" t="s">
        <v>316</v>
      </c>
      <c r="B42" s="454" t="s">
        <v>317</v>
      </c>
      <c r="C42" s="454" t="s">
        <v>318</v>
      </c>
      <c r="D42" s="307" t="s">
        <v>41</v>
      </c>
      <c r="E42" s="308">
        <v>1143.2</v>
      </c>
      <c r="F42" s="308"/>
      <c r="G42" s="375"/>
      <c r="H42" s="308"/>
      <c r="I42" s="308"/>
      <c r="J42" s="373"/>
      <c r="K42" s="308"/>
      <c r="L42" s="308">
        <v>0</v>
      </c>
      <c r="M42" s="373"/>
      <c r="N42" s="308"/>
      <c r="O42" s="308"/>
      <c r="P42" s="373"/>
      <c r="Q42" s="308"/>
      <c r="R42" s="308"/>
      <c r="S42" s="309"/>
      <c r="T42" s="308"/>
      <c r="U42" s="308"/>
      <c r="V42" s="309"/>
      <c r="W42" s="308"/>
      <c r="X42" s="308"/>
      <c r="Y42" s="309"/>
      <c r="Z42" s="308"/>
      <c r="AA42" s="310"/>
      <c r="AB42" s="311"/>
      <c r="AC42" s="312"/>
      <c r="AD42" s="313"/>
      <c r="AE42" s="314"/>
      <c r="AF42" s="310"/>
      <c r="AG42" s="311"/>
      <c r="AH42" s="312"/>
      <c r="AI42" s="309"/>
      <c r="AJ42" s="314">
        <v>456</v>
      </c>
      <c r="AK42" s="310"/>
      <c r="AL42" s="311"/>
      <c r="AM42" s="312"/>
      <c r="AN42" s="309"/>
      <c r="AO42" s="315">
        <v>687.2</v>
      </c>
      <c r="AP42" s="310"/>
      <c r="AQ42" s="311"/>
      <c r="AR42" s="312"/>
      <c r="AS42" s="309"/>
      <c r="AT42" s="315"/>
      <c r="AU42" s="316"/>
      <c r="AV42" s="317"/>
      <c r="AW42" s="312"/>
      <c r="AX42" s="309"/>
      <c r="AY42" s="360"/>
      <c r="AZ42" s="309"/>
      <c r="BA42" s="309"/>
      <c r="BB42" s="452"/>
    </row>
    <row r="43" spans="1:54" ht="41.35" customHeight="1" x14ac:dyDescent="0.3">
      <c r="A43" s="457"/>
      <c r="B43" s="455"/>
      <c r="C43" s="455"/>
      <c r="D43" s="234" t="s">
        <v>43</v>
      </c>
      <c r="E43" s="153">
        <f>SUM(H43+K43+N43+Q43+T43+W43+Z43+AE43+AJ43+AO43+AT43+AY43)</f>
        <v>1143.2</v>
      </c>
      <c r="F43" s="153"/>
      <c r="G43" s="367"/>
      <c r="H43" s="153"/>
      <c r="I43" s="153"/>
      <c r="J43" s="371"/>
      <c r="K43" s="153"/>
      <c r="L43" s="153">
        <v>0</v>
      </c>
      <c r="M43" s="371"/>
      <c r="N43" s="153"/>
      <c r="O43" s="153"/>
      <c r="P43" s="371"/>
      <c r="Q43" s="153"/>
      <c r="R43" s="153"/>
      <c r="S43" s="154"/>
      <c r="T43" s="153"/>
      <c r="U43" s="153"/>
      <c r="V43" s="154"/>
      <c r="W43" s="153"/>
      <c r="X43" s="153"/>
      <c r="Y43" s="154"/>
      <c r="Z43" s="153"/>
      <c r="AA43" s="157"/>
      <c r="AB43" s="158"/>
      <c r="AC43" s="189"/>
      <c r="AD43" s="188"/>
      <c r="AE43" s="156"/>
      <c r="AF43" s="157"/>
      <c r="AG43" s="158"/>
      <c r="AH43" s="189"/>
      <c r="AI43" s="154"/>
      <c r="AJ43" s="156">
        <v>456</v>
      </c>
      <c r="AK43" s="157"/>
      <c r="AL43" s="158"/>
      <c r="AM43" s="189"/>
      <c r="AN43" s="154"/>
      <c r="AO43" s="160">
        <v>687.2</v>
      </c>
      <c r="AP43" s="157"/>
      <c r="AQ43" s="158"/>
      <c r="AR43" s="189"/>
      <c r="AS43" s="154"/>
      <c r="AT43" s="160"/>
      <c r="AU43" s="155"/>
      <c r="AV43" s="159"/>
      <c r="AW43" s="189"/>
      <c r="AX43" s="154"/>
      <c r="AY43" s="359"/>
      <c r="AZ43" s="154"/>
      <c r="BA43" s="154"/>
      <c r="BB43" s="453"/>
    </row>
    <row r="44" spans="1:54" s="318" customFormat="1" ht="22.55" customHeight="1" x14ac:dyDescent="0.3">
      <c r="A44" s="456" t="s">
        <v>319</v>
      </c>
      <c r="B44" s="454" t="s">
        <v>320</v>
      </c>
      <c r="C44" s="454" t="s">
        <v>318</v>
      </c>
      <c r="D44" s="307" t="s">
        <v>41</v>
      </c>
      <c r="E44" s="308">
        <v>389.5</v>
      </c>
      <c r="F44" s="308"/>
      <c r="G44" s="375"/>
      <c r="H44" s="308"/>
      <c r="I44" s="308"/>
      <c r="J44" s="373"/>
      <c r="K44" s="308"/>
      <c r="L44" s="308">
        <v>0</v>
      </c>
      <c r="M44" s="373"/>
      <c r="N44" s="308"/>
      <c r="O44" s="308"/>
      <c r="P44" s="373"/>
      <c r="Q44" s="308">
        <v>389.5</v>
      </c>
      <c r="R44" s="308"/>
      <c r="S44" s="309"/>
      <c r="T44" s="308"/>
      <c r="U44" s="308"/>
      <c r="V44" s="309"/>
      <c r="W44" s="308"/>
      <c r="X44" s="308"/>
      <c r="Y44" s="309"/>
      <c r="Z44" s="308"/>
      <c r="AA44" s="310"/>
      <c r="AB44" s="311"/>
      <c r="AC44" s="312"/>
      <c r="AD44" s="313"/>
      <c r="AE44" s="314"/>
      <c r="AF44" s="310"/>
      <c r="AG44" s="311"/>
      <c r="AH44" s="312"/>
      <c r="AI44" s="309"/>
      <c r="AJ44" s="314"/>
      <c r="AK44" s="310"/>
      <c r="AL44" s="311"/>
      <c r="AM44" s="312"/>
      <c r="AN44" s="309"/>
      <c r="AO44" s="315"/>
      <c r="AP44" s="310"/>
      <c r="AQ44" s="311"/>
      <c r="AR44" s="312"/>
      <c r="AS44" s="309"/>
      <c r="AT44" s="315"/>
      <c r="AU44" s="316"/>
      <c r="AV44" s="317"/>
      <c r="AW44" s="312"/>
      <c r="AX44" s="309"/>
      <c r="AY44" s="360"/>
      <c r="AZ44" s="309"/>
      <c r="BA44" s="309"/>
      <c r="BB44" s="452"/>
    </row>
    <row r="45" spans="1:54" ht="73.599999999999994" customHeight="1" x14ac:dyDescent="0.3">
      <c r="A45" s="457"/>
      <c r="B45" s="455"/>
      <c r="C45" s="455"/>
      <c r="D45" s="234" t="s">
        <v>43</v>
      </c>
      <c r="E45" s="153">
        <f>SUM(H45+K45+N45+Q45+T45+W45+Z45+AE45+AJ45+AO45+AT45+AY45)</f>
        <v>389.5</v>
      </c>
      <c r="F45" s="153"/>
      <c r="G45" s="367"/>
      <c r="H45" s="153"/>
      <c r="I45" s="153"/>
      <c r="J45" s="371"/>
      <c r="K45" s="153"/>
      <c r="L45" s="153">
        <v>0</v>
      </c>
      <c r="M45" s="371"/>
      <c r="N45" s="153"/>
      <c r="O45" s="153"/>
      <c r="P45" s="371"/>
      <c r="Q45" s="153">
        <v>389.5</v>
      </c>
      <c r="R45" s="153"/>
      <c r="S45" s="154"/>
      <c r="T45" s="153"/>
      <c r="U45" s="153"/>
      <c r="V45" s="154"/>
      <c r="W45" s="153"/>
      <c r="X45" s="153"/>
      <c r="Y45" s="154"/>
      <c r="Z45" s="153"/>
      <c r="AA45" s="157"/>
      <c r="AB45" s="158"/>
      <c r="AC45" s="189"/>
      <c r="AD45" s="188"/>
      <c r="AE45" s="156"/>
      <c r="AF45" s="157"/>
      <c r="AG45" s="158"/>
      <c r="AH45" s="189"/>
      <c r="AI45" s="154"/>
      <c r="AJ45" s="156"/>
      <c r="AK45" s="157"/>
      <c r="AL45" s="158"/>
      <c r="AM45" s="189"/>
      <c r="AN45" s="154"/>
      <c r="AO45" s="160"/>
      <c r="AP45" s="157"/>
      <c r="AQ45" s="158"/>
      <c r="AR45" s="189"/>
      <c r="AS45" s="154"/>
      <c r="AT45" s="160"/>
      <c r="AU45" s="155"/>
      <c r="AV45" s="159"/>
      <c r="AW45" s="189"/>
      <c r="AX45" s="154"/>
      <c r="AY45" s="359"/>
      <c r="AZ45" s="154"/>
      <c r="BA45" s="154"/>
      <c r="BB45" s="453"/>
    </row>
    <row r="46" spans="1:54" s="318" customFormat="1" ht="22.55" customHeight="1" x14ac:dyDescent="0.3">
      <c r="A46" s="456" t="s">
        <v>321</v>
      </c>
      <c r="B46" s="454" t="s">
        <v>322</v>
      </c>
      <c r="C46" s="454" t="s">
        <v>318</v>
      </c>
      <c r="D46" s="307" t="s">
        <v>41</v>
      </c>
      <c r="E46" s="308">
        <v>958.2</v>
      </c>
      <c r="F46" s="308"/>
      <c r="G46" s="375"/>
      <c r="H46" s="308"/>
      <c r="I46" s="308"/>
      <c r="J46" s="373"/>
      <c r="K46" s="308">
        <v>212.9</v>
      </c>
      <c r="L46" s="308">
        <v>0</v>
      </c>
      <c r="M46" s="373"/>
      <c r="N46" s="308"/>
      <c r="O46" s="308"/>
      <c r="P46" s="373"/>
      <c r="Q46" s="308">
        <v>745.3</v>
      </c>
      <c r="R46" s="308"/>
      <c r="S46" s="309"/>
      <c r="T46" s="308"/>
      <c r="U46" s="308"/>
      <c r="V46" s="309"/>
      <c r="W46" s="308"/>
      <c r="X46" s="308"/>
      <c r="Y46" s="309"/>
      <c r="Z46" s="308"/>
      <c r="AA46" s="310"/>
      <c r="AB46" s="311"/>
      <c r="AC46" s="312"/>
      <c r="AD46" s="313"/>
      <c r="AE46" s="314"/>
      <c r="AF46" s="310"/>
      <c r="AG46" s="311"/>
      <c r="AH46" s="312"/>
      <c r="AI46" s="309"/>
      <c r="AJ46" s="314"/>
      <c r="AK46" s="310"/>
      <c r="AL46" s="311"/>
      <c r="AM46" s="312"/>
      <c r="AN46" s="309"/>
      <c r="AO46" s="315"/>
      <c r="AP46" s="310"/>
      <c r="AQ46" s="311"/>
      <c r="AR46" s="312"/>
      <c r="AS46" s="309"/>
      <c r="AT46" s="315"/>
      <c r="AU46" s="316"/>
      <c r="AV46" s="317"/>
      <c r="AW46" s="312"/>
      <c r="AX46" s="309"/>
      <c r="AY46" s="360"/>
      <c r="AZ46" s="309"/>
      <c r="BA46" s="309"/>
      <c r="BB46" s="452"/>
    </row>
    <row r="47" spans="1:54" ht="45.1" customHeight="1" x14ac:dyDescent="0.3">
      <c r="A47" s="457"/>
      <c r="B47" s="455"/>
      <c r="C47" s="455"/>
      <c r="D47" s="234" t="s">
        <v>43</v>
      </c>
      <c r="E47" s="153">
        <f>SUM(H47+K47+N47+Q47+T47+W47+Z47+AE47+AJ47+AO47+AT47+AY47)</f>
        <v>958.19999999999993</v>
      </c>
      <c r="F47" s="153"/>
      <c r="G47" s="367"/>
      <c r="H47" s="153"/>
      <c r="I47" s="153"/>
      <c r="J47" s="371"/>
      <c r="K47" s="153">
        <v>212.9</v>
      </c>
      <c r="L47" s="153">
        <v>0</v>
      </c>
      <c r="M47" s="371"/>
      <c r="N47" s="153"/>
      <c r="O47" s="153"/>
      <c r="P47" s="371"/>
      <c r="Q47" s="153">
        <v>745.3</v>
      </c>
      <c r="R47" s="153"/>
      <c r="S47" s="154"/>
      <c r="T47" s="153"/>
      <c r="U47" s="153"/>
      <c r="V47" s="154"/>
      <c r="W47" s="153"/>
      <c r="X47" s="153"/>
      <c r="Y47" s="154"/>
      <c r="Z47" s="153"/>
      <c r="AA47" s="157"/>
      <c r="AB47" s="158"/>
      <c r="AC47" s="189"/>
      <c r="AD47" s="188"/>
      <c r="AE47" s="156"/>
      <c r="AF47" s="157"/>
      <c r="AG47" s="158"/>
      <c r="AH47" s="189"/>
      <c r="AI47" s="154"/>
      <c r="AJ47" s="156"/>
      <c r="AK47" s="157"/>
      <c r="AL47" s="158"/>
      <c r="AM47" s="189"/>
      <c r="AN47" s="154"/>
      <c r="AO47" s="160"/>
      <c r="AP47" s="157"/>
      <c r="AQ47" s="158"/>
      <c r="AR47" s="189"/>
      <c r="AS47" s="154"/>
      <c r="AT47" s="160"/>
      <c r="AU47" s="155"/>
      <c r="AV47" s="159"/>
      <c r="AW47" s="189"/>
      <c r="AX47" s="154"/>
      <c r="AY47" s="359"/>
      <c r="AZ47" s="154"/>
      <c r="BA47" s="154"/>
      <c r="BB47" s="453"/>
    </row>
    <row r="48" spans="1:54" s="318" customFormat="1" ht="22.55" customHeight="1" x14ac:dyDescent="0.3">
      <c r="A48" s="456" t="s">
        <v>323</v>
      </c>
      <c r="B48" s="454" t="s">
        <v>324</v>
      </c>
      <c r="C48" s="454" t="s">
        <v>318</v>
      </c>
      <c r="D48" s="307" t="s">
        <v>41</v>
      </c>
      <c r="E48" s="308">
        <v>952.6</v>
      </c>
      <c r="F48" s="308">
        <f>SUM(I48+L48+O48+R48+U48+X48+AC48+AH48+AM48+AR48+AW48+AZ48)</f>
        <v>428.25</v>
      </c>
      <c r="G48" s="375">
        <f>SUM(F48/E48)</f>
        <v>0.44955910140667643</v>
      </c>
      <c r="H48" s="308"/>
      <c r="I48" s="308"/>
      <c r="J48" s="373"/>
      <c r="K48" s="308">
        <v>237.8</v>
      </c>
      <c r="L48" s="308">
        <v>237.75</v>
      </c>
      <c r="M48" s="373">
        <f>SUM(L48/K48)</f>
        <v>0.99978973927670312</v>
      </c>
      <c r="N48" s="308">
        <v>524.29999999999995</v>
      </c>
      <c r="O48" s="308">
        <v>190.5</v>
      </c>
      <c r="P48" s="373">
        <f>SUM(O48/N48)</f>
        <v>0.36334159832157165</v>
      </c>
      <c r="Q48" s="308"/>
      <c r="R48" s="308"/>
      <c r="S48" s="309"/>
      <c r="T48" s="308">
        <v>100</v>
      </c>
      <c r="U48" s="308"/>
      <c r="V48" s="309"/>
      <c r="W48" s="308"/>
      <c r="X48" s="308"/>
      <c r="Y48" s="309"/>
      <c r="Z48" s="308">
        <v>90.5</v>
      </c>
      <c r="AA48" s="310"/>
      <c r="AB48" s="311"/>
      <c r="AC48" s="312"/>
      <c r="AD48" s="313"/>
      <c r="AE48" s="314"/>
      <c r="AF48" s="310"/>
      <c r="AG48" s="311"/>
      <c r="AH48" s="312"/>
      <c r="AI48" s="309"/>
      <c r="AJ48" s="314"/>
      <c r="AK48" s="310"/>
      <c r="AL48" s="311"/>
      <c r="AM48" s="312"/>
      <c r="AN48" s="309"/>
      <c r="AO48" s="315"/>
      <c r="AP48" s="310"/>
      <c r="AQ48" s="311"/>
      <c r="AR48" s="312"/>
      <c r="AS48" s="309"/>
      <c r="AT48" s="315"/>
      <c r="AU48" s="316"/>
      <c r="AV48" s="317"/>
      <c r="AW48" s="312"/>
      <c r="AX48" s="309"/>
      <c r="AY48" s="360"/>
      <c r="AZ48" s="309"/>
      <c r="BA48" s="309"/>
      <c r="BB48" s="452"/>
    </row>
    <row r="49" spans="1:54" ht="90.8" customHeight="1" x14ac:dyDescent="0.3">
      <c r="A49" s="457"/>
      <c r="B49" s="455"/>
      <c r="C49" s="455"/>
      <c r="D49" s="234" t="s">
        <v>43</v>
      </c>
      <c r="E49" s="153">
        <f>SUM(H49+K49+N49+Q49+T49+W49+Z49+AE49+AJ49+AO49+AT49+AY49)</f>
        <v>952.59999999999991</v>
      </c>
      <c r="F49" s="153">
        <f>SUM(F48)</f>
        <v>428.25</v>
      </c>
      <c r="G49" s="367">
        <f>SUM(F49/E49)</f>
        <v>0.44955910140667649</v>
      </c>
      <c r="H49" s="153"/>
      <c r="I49" s="153"/>
      <c r="J49" s="371"/>
      <c r="K49" s="153">
        <v>237.8</v>
      </c>
      <c r="L49" s="153">
        <v>237.75</v>
      </c>
      <c r="M49" s="371">
        <f>SUM(L49/K49)</f>
        <v>0.99978973927670312</v>
      </c>
      <c r="N49" s="153">
        <v>524.29999999999995</v>
      </c>
      <c r="O49" s="153">
        <v>190.5</v>
      </c>
      <c r="P49" s="371">
        <f>SUM(O49/N49)</f>
        <v>0.36334159832157165</v>
      </c>
      <c r="Q49" s="153"/>
      <c r="R49" s="153"/>
      <c r="S49" s="154"/>
      <c r="T49" s="153">
        <v>100</v>
      </c>
      <c r="U49" s="153"/>
      <c r="V49" s="154"/>
      <c r="W49" s="153"/>
      <c r="X49" s="153"/>
      <c r="Y49" s="154"/>
      <c r="Z49" s="153">
        <v>90.5</v>
      </c>
      <c r="AA49" s="157"/>
      <c r="AB49" s="158"/>
      <c r="AC49" s="189"/>
      <c r="AD49" s="188"/>
      <c r="AE49" s="156"/>
      <c r="AF49" s="157"/>
      <c r="AG49" s="158"/>
      <c r="AH49" s="189"/>
      <c r="AI49" s="154"/>
      <c r="AJ49" s="156"/>
      <c r="AK49" s="157"/>
      <c r="AL49" s="158"/>
      <c r="AM49" s="189"/>
      <c r="AN49" s="154"/>
      <c r="AO49" s="160"/>
      <c r="AP49" s="157"/>
      <c r="AQ49" s="158"/>
      <c r="AR49" s="189"/>
      <c r="AS49" s="154"/>
      <c r="AT49" s="160"/>
      <c r="AU49" s="155"/>
      <c r="AV49" s="159"/>
      <c r="AW49" s="189"/>
      <c r="AX49" s="154"/>
      <c r="AY49" s="359"/>
      <c r="AZ49" s="154"/>
      <c r="BA49" s="154"/>
      <c r="BB49" s="453"/>
    </row>
    <row r="50" spans="1:54" s="306" customFormat="1" ht="21" customHeight="1" x14ac:dyDescent="0.3">
      <c r="A50" s="456"/>
      <c r="B50" s="477" t="s">
        <v>269</v>
      </c>
      <c r="C50" s="454"/>
      <c r="D50" s="295" t="s">
        <v>41</v>
      </c>
      <c r="E50" s="296">
        <f>SUM(E48+E46+E44+E42+E40+E38+E36+E34)</f>
        <v>10090.200000000001</v>
      </c>
      <c r="F50" s="296">
        <f>SUM(I50+L50+O50+R50+U50+X50+AC50+AH50+AM50+AR50+AW50+AZ50)</f>
        <v>1158.80053</v>
      </c>
      <c r="G50" s="374">
        <f>SUM(F50/E50)</f>
        <v>0.11484415868862856</v>
      </c>
      <c r="H50" s="296">
        <f>SUM(H48+H46+H44+H42+H40+H38+H36+H34)</f>
        <v>81.2</v>
      </c>
      <c r="I50" s="296">
        <f>SUM(I48+I46+I44+I42+I40+I38+I36+I34)</f>
        <v>81.2</v>
      </c>
      <c r="J50" s="372">
        <f>SUM(I50/H50)</f>
        <v>1</v>
      </c>
      <c r="K50" s="296">
        <f>SUM(K48+K46+K44+K42+K40+K38+K36+K34)</f>
        <v>739.2</v>
      </c>
      <c r="L50" s="296">
        <f>SUM(L48+L46+L44+L42+L40+L38+L36+L34)</f>
        <v>422.65</v>
      </c>
      <c r="M50" s="372">
        <f>SUM(L50/K50)</f>
        <v>0.57176677489177485</v>
      </c>
      <c r="N50" s="296">
        <f>SUM(N48+N46+N44+N42+N40+N38+N36+N34)</f>
        <v>924.3</v>
      </c>
      <c r="O50" s="296">
        <f>SUM(O48+O46+O44+O42+O40+O38+O36+O34)</f>
        <v>654.95052999999996</v>
      </c>
      <c r="P50" s="372">
        <f>SUM(O50/N50)</f>
        <v>0.70859085794655419</v>
      </c>
      <c r="Q50" s="296">
        <f>SUM(Q48+Q46+Q44+Q42+Q40+Q38+Q36+Q34)</f>
        <v>2113.1</v>
      </c>
      <c r="R50" s="296"/>
      <c r="S50" s="297"/>
      <c r="T50" s="296">
        <f>SUM(T48+T46+T44+T42+T40+T38+T36+T34)</f>
        <v>563.29999999999995</v>
      </c>
      <c r="U50" s="304"/>
      <c r="V50" s="297"/>
      <c r="W50" s="296">
        <f>SUM(W48+W46+W44+W42+W40+W38+W36+W34)</f>
        <v>688.3</v>
      </c>
      <c r="X50" s="296"/>
      <c r="Y50" s="297"/>
      <c r="Z50" s="296">
        <f>SUM(Z48+Z46+Z44+Z42+Z40+Z38+Z36+Z34)</f>
        <v>440.5</v>
      </c>
      <c r="AA50" s="298"/>
      <c r="AB50" s="305"/>
      <c r="AC50" s="301"/>
      <c r="AD50" s="319"/>
      <c r="AE50" s="296">
        <f>SUM(AE48+AE46+AE44+AE42+AE40+AE38+AE36+AE34)</f>
        <v>350</v>
      </c>
      <c r="AF50" s="298"/>
      <c r="AG50" s="305"/>
      <c r="AH50" s="301"/>
      <c r="AI50" s="319"/>
      <c r="AJ50" s="296">
        <f>SUM(AJ48+AJ46+AJ44+AJ42+AJ40+AJ38+AJ36+AJ34)</f>
        <v>1073.8</v>
      </c>
      <c r="AK50" s="298"/>
      <c r="AL50" s="305"/>
      <c r="AM50" s="300"/>
      <c r="AN50" s="297"/>
      <c r="AO50" s="296">
        <f>SUM(AO48+AO46+AO44+AO42+AO40+AO38+AO36+AO34)</f>
        <v>1346.7</v>
      </c>
      <c r="AP50" s="298"/>
      <c r="AQ50" s="305"/>
      <c r="AR50" s="300"/>
      <c r="AS50" s="297"/>
      <c r="AT50" s="296">
        <f>SUM(AT48+AT46+AT44+AT42+AT40+AT38+AT36+AT34)</f>
        <v>1034.5</v>
      </c>
      <c r="AU50" s="304"/>
      <c r="AV50" s="319"/>
      <c r="AW50" s="300"/>
      <c r="AX50" s="297"/>
      <c r="AY50" s="361">
        <f>SUM(AY48+AY46+AY44+AY42+AY40+AY38+AY36+AY34)</f>
        <v>735.3</v>
      </c>
      <c r="AZ50" s="300"/>
      <c r="BA50" s="297"/>
      <c r="BB50" s="484"/>
    </row>
    <row r="51" spans="1:54" ht="21" customHeight="1" x14ac:dyDescent="0.3">
      <c r="A51" s="457"/>
      <c r="B51" s="478"/>
      <c r="C51" s="455"/>
      <c r="D51" s="234" t="s">
        <v>43</v>
      </c>
      <c r="E51" s="153">
        <f>SUM(H51+K51+N51+Q51+T51+W51+Z51+AE51+AJ51+AO51+AT51+AY51)</f>
        <v>10090.200000000001</v>
      </c>
      <c r="F51" s="153">
        <f>SUM(F50)</f>
        <v>1158.80053</v>
      </c>
      <c r="G51" s="367">
        <f>SUM(F51/E51)</f>
        <v>0.11484415868862856</v>
      </c>
      <c r="H51" s="153">
        <f>SUM(H41+H39+H37+H35)</f>
        <v>81.2</v>
      </c>
      <c r="I51" s="153">
        <f>SUM(I50)</f>
        <v>81.2</v>
      </c>
      <c r="J51" s="371">
        <f>SUM(I51/H51)</f>
        <v>1</v>
      </c>
      <c r="K51" s="153">
        <f>SUM(K49+K47+K45+K43+K41+K39+K37+K35)</f>
        <v>739.2</v>
      </c>
      <c r="L51" s="153">
        <f>SUM(L50)</f>
        <v>422.65</v>
      </c>
      <c r="M51" s="371">
        <f>SUM(L51/K51)</f>
        <v>0.57176677489177485</v>
      </c>
      <c r="N51" s="153">
        <f>SUM(N49+N47+N45+N43+N41+N39+N37+N35)</f>
        <v>924.3</v>
      </c>
      <c r="O51" s="153">
        <f>SUM(O49+O47+O45+O43+O41+O39+O37+O35)</f>
        <v>654.95052999999996</v>
      </c>
      <c r="P51" s="371">
        <f>SUM(O51/N51)</f>
        <v>0.70859085794655419</v>
      </c>
      <c r="Q51" s="153">
        <f>SUM(Q49+Q47+Q45+Q43+Q41+Q39+Q37+Q35)</f>
        <v>2113.1</v>
      </c>
      <c r="R51" s="153"/>
      <c r="S51" s="154"/>
      <c r="T51" s="153">
        <f>SUM(T49+T47+T45+T43+T41+T39+T37+T35)</f>
        <v>563.29999999999995</v>
      </c>
      <c r="U51" s="155"/>
      <c r="V51" s="154"/>
      <c r="W51" s="153">
        <f>SUM(W49+W47+W45+W43+W41+W39+W37+W35)</f>
        <v>688.3</v>
      </c>
      <c r="X51" s="153"/>
      <c r="Y51" s="154"/>
      <c r="Z51" s="153">
        <f>SUM(Z49+Z47+Z45+Z43+Z41+Z39+Z37+Z35)</f>
        <v>440.5</v>
      </c>
      <c r="AA51" s="157"/>
      <c r="AB51" s="159"/>
      <c r="AC51" s="188"/>
      <c r="AD51" s="187"/>
      <c r="AE51" s="153">
        <f>SUM(AE49+AE47+AE45+AE43+AE41+AE39+AE37+AE35)</f>
        <v>350</v>
      </c>
      <c r="AF51" s="157"/>
      <c r="AG51" s="159"/>
      <c r="AH51" s="188"/>
      <c r="AI51" s="187"/>
      <c r="AJ51" s="153">
        <f>SUM(AJ49+AJ47+AJ45+AJ43+AJ41+AJ39+AJ37+AJ35)</f>
        <v>1073.8</v>
      </c>
      <c r="AK51" s="157"/>
      <c r="AL51" s="159"/>
      <c r="AM51" s="189"/>
      <c r="AN51" s="154"/>
      <c r="AO51" s="153">
        <f>SUM(AO49+AO47+AO45+AO43+AO41+AO39+AO37+AO35)</f>
        <v>1346.7</v>
      </c>
      <c r="AP51" s="157"/>
      <c r="AQ51" s="159"/>
      <c r="AR51" s="189"/>
      <c r="AS51" s="154"/>
      <c r="AT51" s="153">
        <f>SUM(AT49+AT47+AT45+AT43+AT41+AT39+AT37+AT35)</f>
        <v>1034.5</v>
      </c>
      <c r="AU51" s="155"/>
      <c r="AV51" s="187"/>
      <c r="AW51" s="189"/>
      <c r="AX51" s="154"/>
      <c r="AY51" s="362">
        <f>SUM(AY49+AY47+AY45+AY43+AY41+AY39+AY37+AY35)</f>
        <v>735.3</v>
      </c>
      <c r="AZ51" s="189"/>
      <c r="BA51" s="154"/>
      <c r="BB51" s="480"/>
    </row>
    <row r="52" spans="1:54" s="114" customFormat="1" ht="15.65" x14ac:dyDescent="0.3">
      <c r="A52" s="464" t="s">
        <v>297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6"/>
    </row>
    <row r="53" spans="1:54" s="332" customFormat="1" ht="18.8" customHeight="1" x14ac:dyDescent="0.3">
      <c r="A53" s="456" t="s">
        <v>16</v>
      </c>
      <c r="B53" s="454" t="s">
        <v>299</v>
      </c>
      <c r="C53" s="454"/>
      <c r="D53" s="320" t="s">
        <v>41</v>
      </c>
      <c r="E53" s="321">
        <v>38757.800000000003</v>
      </c>
      <c r="F53" s="321">
        <f>SUM(I53+L53+O53+R53+U53+X53+AC53+AH53+AM53+AR53+AW53+AZ53)</f>
        <v>6961</v>
      </c>
      <c r="G53" s="378">
        <f>SUM(F53/E53)</f>
        <v>0.17960255742069983</v>
      </c>
      <c r="H53" s="322">
        <v>687.9</v>
      </c>
      <c r="I53" s="322">
        <v>687.9</v>
      </c>
      <c r="J53" s="376">
        <f>SUM(I53/H53)</f>
        <v>1</v>
      </c>
      <c r="K53" s="322">
        <v>3280</v>
      </c>
      <c r="L53" s="322">
        <v>3377.6</v>
      </c>
      <c r="M53" s="376">
        <f>SUM(L53/K53)</f>
        <v>1.0297560975609756</v>
      </c>
      <c r="N53" s="322">
        <v>3280</v>
      </c>
      <c r="O53" s="322">
        <f>O54</f>
        <v>2895.5</v>
      </c>
      <c r="P53" s="402">
        <f>P54</f>
        <v>0.88277439024390247</v>
      </c>
      <c r="Q53" s="322">
        <v>4610</v>
      </c>
      <c r="R53" s="322"/>
      <c r="S53" s="323"/>
      <c r="T53" s="322">
        <v>2347.8000000000002</v>
      </c>
      <c r="U53" s="322"/>
      <c r="V53" s="323"/>
      <c r="W53" s="322">
        <v>3680</v>
      </c>
      <c r="X53" s="322"/>
      <c r="Y53" s="323"/>
      <c r="Z53" s="322">
        <v>3680</v>
      </c>
      <c r="AA53" s="325"/>
      <c r="AB53" s="326"/>
      <c r="AC53" s="323"/>
      <c r="AD53" s="324"/>
      <c r="AE53" s="322">
        <v>3580</v>
      </c>
      <c r="AF53" s="325"/>
      <c r="AG53" s="326"/>
      <c r="AH53" s="327"/>
      <c r="AI53" s="324"/>
      <c r="AJ53" s="322">
        <v>3350</v>
      </c>
      <c r="AK53" s="325"/>
      <c r="AL53" s="326"/>
      <c r="AM53" s="327"/>
      <c r="AN53" s="324"/>
      <c r="AO53" s="328">
        <v>3350</v>
      </c>
      <c r="AP53" s="329"/>
      <c r="AQ53" s="326"/>
      <c r="AR53" s="323"/>
      <c r="AS53" s="323"/>
      <c r="AT53" s="322">
        <v>3400</v>
      </c>
      <c r="AU53" s="330"/>
      <c r="AV53" s="326"/>
      <c r="AW53" s="327"/>
      <c r="AX53" s="324"/>
      <c r="AY53" s="322">
        <v>3512.1</v>
      </c>
      <c r="AZ53" s="331"/>
      <c r="BA53" s="324"/>
      <c r="BB53" s="452" t="s">
        <v>329</v>
      </c>
    </row>
    <row r="54" spans="1:54" ht="27.25" customHeight="1" x14ac:dyDescent="0.3">
      <c r="A54" s="457"/>
      <c r="B54" s="455"/>
      <c r="C54" s="455"/>
      <c r="D54" s="234" t="s">
        <v>43</v>
      </c>
      <c r="E54" s="164">
        <f>SUM(H54+K54+N54+Q54+T54+W54+Z54+AE54+AJ54+AO54+AT54+AY54)</f>
        <v>38757.799999999996</v>
      </c>
      <c r="F54" s="164">
        <f>SUM(AZ54+AW54+AR54+AM54+AH54+AC54+X54+U54+R54+O54+L54+I54)</f>
        <v>6961</v>
      </c>
      <c r="G54" s="365">
        <f>SUM(F54/E54)</f>
        <v>0.17960255742069986</v>
      </c>
      <c r="H54" s="164">
        <v>687.9</v>
      </c>
      <c r="I54" s="164">
        <v>687.9</v>
      </c>
      <c r="J54" s="369">
        <f>SUM(I54/H54)</f>
        <v>1</v>
      </c>
      <c r="K54" s="164">
        <v>3280</v>
      </c>
      <c r="L54" s="164">
        <v>3377.6</v>
      </c>
      <c r="M54" s="369">
        <f>SUM(L54/K54)</f>
        <v>1.0297560975609756</v>
      </c>
      <c r="N54" s="164">
        <v>3280</v>
      </c>
      <c r="O54" s="164">
        <f>O56</f>
        <v>2895.5</v>
      </c>
      <c r="P54" s="401">
        <f>P56</f>
        <v>0.88277439024390247</v>
      </c>
      <c r="Q54" s="164">
        <v>4610</v>
      </c>
      <c r="R54" s="164"/>
      <c r="S54" s="163"/>
      <c r="T54" s="164">
        <v>2347.8000000000002</v>
      </c>
      <c r="U54" s="164"/>
      <c r="V54" s="163"/>
      <c r="W54" s="164">
        <v>3680</v>
      </c>
      <c r="X54" s="164"/>
      <c r="Y54" s="163"/>
      <c r="Z54" s="164">
        <v>3680</v>
      </c>
      <c r="AA54" s="166"/>
      <c r="AB54" s="168"/>
      <c r="AC54" s="163"/>
      <c r="AD54" s="171"/>
      <c r="AE54" s="164">
        <v>3580</v>
      </c>
      <c r="AF54" s="166"/>
      <c r="AG54" s="168"/>
      <c r="AH54" s="190"/>
      <c r="AI54" s="171"/>
      <c r="AJ54" s="164">
        <v>3350</v>
      </c>
      <c r="AK54" s="166"/>
      <c r="AL54" s="168"/>
      <c r="AM54" s="190"/>
      <c r="AN54" s="171"/>
      <c r="AO54" s="164">
        <v>3350</v>
      </c>
      <c r="AP54" s="166"/>
      <c r="AQ54" s="168"/>
      <c r="AR54" s="190"/>
      <c r="AS54" s="171"/>
      <c r="AT54" s="164">
        <v>3400</v>
      </c>
      <c r="AU54" s="166"/>
      <c r="AV54" s="168"/>
      <c r="AW54" s="190"/>
      <c r="AX54" s="171"/>
      <c r="AY54" s="164">
        <v>3512.1</v>
      </c>
      <c r="AZ54" s="165"/>
      <c r="BA54" s="235"/>
      <c r="BB54" s="453"/>
    </row>
    <row r="55" spans="1:54" s="342" customFormat="1" ht="20.2" customHeight="1" x14ac:dyDescent="0.3">
      <c r="A55" s="475"/>
      <c r="B55" s="477" t="s">
        <v>298</v>
      </c>
      <c r="C55" s="454"/>
      <c r="D55" s="333" t="s">
        <v>41</v>
      </c>
      <c r="E55" s="334">
        <f>SUM(E53)</f>
        <v>38757.800000000003</v>
      </c>
      <c r="F55" s="334">
        <f>SUM(F53)</f>
        <v>6961</v>
      </c>
      <c r="G55" s="379">
        <f>SUM(F55/E55)</f>
        <v>0.17960255742069983</v>
      </c>
      <c r="H55" s="334">
        <f>SUM(H56)</f>
        <v>687.9</v>
      </c>
      <c r="I55" s="334">
        <f>SUM(I53)</f>
        <v>687.9</v>
      </c>
      <c r="J55" s="377">
        <f>SUM(I55/H55)</f>
        <v>1</v>
      </c>
      <c r="K55" s="334">
        <f>SUM(K53)</f>
        <v>3280</v>
      </c>
      <c r="L55" s="334">
        <f>SUM(L53)</f>
        <v>3377.6</v>
      </c>
      <c r="M55" s="377">
        <f>SUM(L55/K55)</f>
        <v>1.0297560975609756</v>
      </c>
      <c r="N55" s="334">
        <f>SUM(N53)</f>
        <v>3280</v>
      </c>
      <c r="O55" s="334">
        <v>2895.5</v>
      </c>
      <c r="P55" s="400">
        <f>P56</f>
        <v>0.88277439024390247</v>
      </c>
      <c r="Q55" s="334">
        <f>SUM(Q56)</f>
        <v>4610</v>
      </c>
      <c r="R55" s="334"/>
      <c r="S55" s="335"/>
      <c r="T55" s="334">
        <f>SUM(T53)</f>
        <v>2347.8000000000002</v>
      </c>
      <c r="U55" s="334"/>
      <c r="V55" s="335"/>
      <c r="W55" s="334">
        <f>SUM(W53)</f>
        <v>3680</v>
      </c>
      <c r="X55" s="334"/>
      <c r="Y55" s="335"/>
      <c r="Z55" s="334">
        <f>SUM(Z53)</f>
        <v>3680</v>
      </c>
      <c r="AA55" s="337"/>
      <c r="AB55" s="338"/>
      <c r="AC55" s="335"/>
      <c r="AD55" s="336"/>
      <c r="AE55" s="334">
        <f>SUM(AE53)</f>
        <v>3580</v>
      </c>
      <c r="AF55" s="337"/>
      <c r="AG55" s="338"/>
      <c r="AH55" s="339"/>
      <c r="AI55" s="336"/>
      <c r="AJ55" s="334">
        <f>SUM(AJ53)</f>
        <v>3350</v>
      </c>
      <c r="AK55" s="337"/>
      <c r="AL55" s="338"/>
      <c r="AM55" s="339"/>
      <c r="AN55" s="336"/>
      <c r="AO55" s="334">
        <f>SUM(AO53)</f>
        <v>3350</v>
      </c>
      <c r="AP55" s="337"/>
      <c r="AQ55" s="338"/>
      <c r="AR55" s="339"/>
      <c r="AS55" s="336"/>
      <c r="AT55" s="334">
        <f>SUM(AT53)</f>
        <v>3400</v>
      </c>
      <c r="AU55" s="340"/>
      <c r="AV55" s="338"/>
      <c r="AW55" s="339"/>
      <c r="AX55" s="336"/>
      <c r="AY55" s="341">
        <f>SUM(AY56)</f>
        <v>3512.1</v>
      </c>
      <c r="AZ55" s="334"/>
      <c r="BA55" s="336"/>
      <c r="BB55" s="484"/>
    </row>
    <row r="56" spans="1:54" ht="19.75" customHeight="1" x14ac:dyDescent="0.3">
      <c r="A56" s="476"/>
      <c r="B56" s="478"/>
      <c r="C56" s="455"/>
      <c r="D56" s="234" t="s">
        <v>43</v>
      </c>
      <c r="E56" s="153">
        <f>SUM(H56+K56+N56+Q56+T56+W56+Z56+AE56+AJ56+AO56+AT56+AY56)</f>
        <v>38757.799999999996</v>
      </c>
      <c r="F56" s="153">
        <f>SUM(F55)</f>
        <v>6961</v>
      </c>
      <c r="G56" s="367">
        <f>SUM(F56/E56)</f>
        <v>0.17960255742069986</v>
      </c>
      <c r="H56" s="153">
        <f>SUM(H54)</f>
        <v>687.9</v>
      </c>
      <c r="I56" s="153">
        <f>SUM(I55)</f>
        <v>687.9</v>
      </c>
      <c r="J56" s="371">
        <f>SUM(I56/H56)</f>
        <v>1</v>
      </c>
      <c r="K56" s="153">
        <f>SUM(K55)</f>
        <v>3280</v>
      </c>
      <c r="L56" s="153">
        <f>SUM(L55)</f>
        <v>3377.6</v>
      </c>
      <c r="M56" s="371">
        <f>SUM(L56/K56)</f>
        <v>1.0297560975609756</v>
      </c>
      <c r="N56" s="153">
        <f>SUM(N55)</f>
        <v>3280</v>
      </c>
      <c r="O56" s="153">
        <f>O55</f>
        <v>2895.5</v>
      </c>
      <c r="P56" s="371">
        <f>SUM(O56/N56)</f>
        <v>0.88277439024390247</v>
      </c>
      <c r="Q56" s="153">
        <f>SUM(Q54)</f>
        <v>4610</v>
      </c>
      <c r="R56" s="153"/>
      <c r="S56" s="154"/>
      <c r="T56" s="153">
        <f>SUM(T55)</f>
        <v>2347.8000000000002</v>
      </c>
      <c r="U56" s="153"/>
      <c r="V56" s="154"/>
      <c r="W56" s="153">
        <f>SUM(W55)</f>
        <v>3680</v>
      </c>
      <c r="X56" s="153"/>
      <c r="Y56" s="154"/>
      <c r="Z56" s="153">
        <f>SUM(Z54)</f>
        <v>3680</v>
      </c>
      <c r="AA56" s="157"/>
      <c r="AB56" s="159"/>
      <c r="AC56" s="154"/>
      <c r="AD56" s="187"/>
      <c r="AE56" s="153">
        <f>SUM(AE55)</f>
        <v>3580</v>
      </c>
      <c r="AF56" s="157"/>
      <c r="AG56" s="159"/>
      <c r="AH56" s="188"/>
      <c r="AI56" s="187"/>
      <c r="AJ56" s="153">
        <f>SUM(AJ55)</f>
        <v>3350</v>
      </c>
      <c r="AK56" s="157"/>
      <c r="AL56" s="159"/>
      <c r="AM56" s="188"/>
      <c r="AN56" s="187"/>
      <c r="AO56" s="153">
        <f>SUM(AO54)</f>
        <v>3350</v>
      </c>
      <c r="AP56" s="157"/>
      <c r="AQ56" s="159"/>
      <c r="AR56" s="188"/>
      <c r="AS56" s="187"/>
      <c r="AT56" s="153">
        <f>SUM(AT55)</f>
        <v>3400</v>
      </c>
      <c r="AU56" s="155"/>
      <c r="AV56" s="159"/>
      <c r="AW56" s="188"/>
      <c r="AX56" s="187"/>
      <c r="AY56" s="152">
        <f>SUM(AY54)</f>
        <v>3512.1</v>
      </c>
      <c r="AZ56" s="153"/>
      <c r="BA56" s="187"/>
      <c r="BB56" s="480"/>
    </row>
    <row r="57" spans="1:54" ht="22.55" customHeight="1" x14ac:dyDescent="0.3">
      <c r="A57" s="522" t="s">
        <v>260</v>
      </c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524"/>
    </row>
    <row r="58" spans="1:54" s="353" customFormat="1" ht="18.8" customHeight="1" x14ac:dyDescent="0.3">
      <c r="A58" s="525" t="s">
        <v>300</v>
      </c>
      <c r="B58" s="526"/>
      <c r="C58" s="527"/>
      <c r="D58" s="343" t="s">
        <v>41</v>
      </c>
      <c r="E58" s="344">
        <f>SUM(E34+E27)</f>
        <v>9177.4</v>
      </c>
      <c r="F58" s="344">
        <f>SUM(I58+L58+O58+R58+U58+X58+AC58+AH58+AM58+AR58+AW58+AZ58)</f>
        <v>2659.25</v>
      </c>
      <c r="G58" s="399">
        <f t="shared" ref="G58:G63" si="0">SUM(F58/E58)</f>
        <v>0.28976071654281171</v>
      </c>
      <c r="H58" s="344">
        <f>SUM(H59)</f>
        <v>550.95000000000005</v>
      </c>
      <c r="I58" s="344">
        <f>SUM(I34+I27)</f>
        <v>550.95000000000005</v>
      </c>
      <c r="J58" s="380">
        <f>SUM(I58/H58)</f>
        <v>1</v>
      </c>
      <c r="K58" s="344">
        <f>SUM(K34+K27)</f>
        <v>288.5</v>
      </c>
      <c r="L58" s="344">
        <f>SUM(L34+L27)</f>
        <v>282.3</v>
      </c>
      <c r="M58" s="380">
        <f t="shared" ref="M58:M63" si="1">SUM(L58/K58)</f>
        <v>0.97850953206239177</v>
      </c>
      <c r="N58" s="344">
        <f>SUM(N34)</f>
        <v>400</v>
      </c>
      <c r="O58" s="344">
        <f>SUM(O34+O27)</f>
        <v>1826</v>
      </c>
      <c r="P58" s="380">
        <f t="shared" ref="P58:P63" si="2">SUM(O58/N58)</f>
        <v>4.5650000000000004</v>
      </c>
      <c r="Q58" s="344">
        <f>SUM(Q34+Q27)</f>
        <v>1872.55</v>
      </c>
      <c r="R58" s="344"/>
      <c r="S58" s="345"/>
      <c r="T58" s="344">
        <f>SUM(T34+T27)</f>
        <v>463.3</v>
      </c>
      <c r="U58" s="344"/>
      <c r="V58" s="345"/>
      <c r="W58" s="344">
        <f>SUM(W34+W27)</f>
        <v>463.3</v>
      </c>
      <c r="X58" s="344"/>
      <c r="Y58" s="345"/>
      <c r="Z58" s="344">
        <v>250</v>
      </c>
      <c r="AA58" s="346"/>
      <c r="AB58" s="347"/>
      <c r="AC58" s="348"/>
      <c r="AD58" s="349"/>
      <c r="AE58" s="344">
        <f>SUM(AE34+AE27)</f>
        <v>350</v>
      </c>
      <c r="AF58" s="346"/>
      <c r="AG58" s="347"/>
      <c r="AH58" s="348"/>
      <c r="AI58" s="349"/>
      <c r="AJ58" s="344">
        <f>SUM(AJ34+AJ27)</f>
        <v>579.29999999999995</v>
      </c>
      <c r="AK58" s="346"/>
      <c r="AL58" s="347"/>
      <c r="AM58" s="348"/>
      <c r="AN58" s="349"/>
      <c r="AO58" s="344">
        <f>SUM(AO34+AO27)</f>
        <v>579.5</v>
      </c>
      <c r="AP58" s="346"/>
      <c r="AQ58" s="350"/>
      <c r="AR58" s="351"/>
      <c r="AS58" s="345"/>
      <c r="AT58" s="344">
        <f>SUM(AT34+AT27)</f>
        <v>579.5</v>
      </c>
      <c r="AU58" s="352"/>
      <c r="AV58" s="347"/>
      <c r="AW58" s="348"/>
      <c r="AX58" s="345"/>
      <c r="AY58" s="363">
        <f>SUM(AY34+AY27)</f>
        <v>2700.5</v>
      </c>
      <c r="AZ58" s="344"/>
      <c r="BA58" s="349"/>
      <c r="BB58" s="484"/>
    </row>
    <row r="59" spans="1:54" ht="20.2" customHeight="1" x14ac:dyDescent="0.3">
      <c r="A59" s="528"/>
      <c r="B59" s="529"/>
      <c r="C59" s="530"/>
      <c r="D59" s="234" t="s">
        <v>43</v>
      </c>
      <c r="E59" s="153">
        <f>SUM(H59+K59+N59+Q59+T59+W59+Z59+AE59+AJ59+AO59+AT59+AY59)</f>
        <v>9177.4000000000015</v>
      </c>
      <c r="F59" s="153">
        <f>SUM(F58)</f>
        <v>2659.25</v>
      </c>
      <c r="G59" s="367">
        <f t="shared" si="0"/>
        <v>0.28976071654281166</v>
      </c>
      <c r="H59" s="153">
        <f>SUM(H35+H28)</f>
        <v>550.95000000000005</v>
      </c>
      <c r="I59" s="153">
        <f>SUM(I58)</f>
        <v>550.95000000000005</v>
      </c>
      <c r="J59" s="371">
        <f>SUM(I59/H59)</f>
        <v>1</v>
      </c>
      <c r="K59" s="153">
        <f>SUM(K35+K28)</f>
        <v>288.5</v>
      </c>
      <c r="L59" s="153">
        <f>SUM(L35+L28)</f>
        <v>282.3</v>
      </c>
      <c r="M59" s="371">
        <f t="shared" si="1"/>
        <v>0.97850953206239177</v>
      </c>
      <c r="N59" s="153">
        <f>SUM(N35+N28)</f>
        <v>400</v>
      </c>
      <c r="O59" s="153">
        <f>SUM(O29+O34)</f>
        <v>1826</v>
      </c>
      <c r="P59" s="371">
        <f t="shared" si="2"/>
        <v>4.5650000000000004</v>
      </c>
      <c r="Q59" s="153">
        <f>SUM(Q35+Q28)</f>
        <v>1872.55</v>
      </c>
      <c r="R59" s="153"/>
      <c r="S59" s="154"/>
      <c r="T59" s="153">
        <f>SUM(T35+T28)</f>
        <v>463.3</v>
      </c>
      <c r="U59" s="155"/>
      <c r="V59" s="154"/>
      <c r="W59" s="153">
        <f>SUM(W35+W28)</f>
        <v>463.3</v>
      </c>
      <c r="X59" s="153"/>
      <c r="Y59" s="154"/>
      <c r="Z59" s="153">
        <f>SUM(Z34+Z27)</f>
        <v>350</v>
      </c>
      <c r="AA59" s="157"/>
      <c r="AB59" s="159"/>
      <c r="AC59" s="188"/>
      <c r="AD59" s="187"/>
      <c r="AE59" s="153">
        <f>SUM(AE35+AE28)</f>
        <v>350</v>
      </c>
      <c r="AF59" s="157"/>
      <c r="AG59" s="159"/>
      <c r="AH59" s="188"/>
      <c r="AI59" s="187"/>
      <c r="AJ59" s="153">
        <f>SUM(AJ34+AJ27)</f>
        <v>579.29999999999995</v>
      </c>
      <c r="AK59" s="157"/>
      <c r="AL59" s="159"/>
      <c r="AM59" s="189"/>
      <c r="AN59" s="154"/>
      <c r="AO59" s="153">
        <f>SUM(AO34+AO27)</f>
        <v>579.5</v>
      </c>
      <c r="AP59" s="157"/>
      <c r="AQ59" s="159"/>
      <c r="AR59" s="189"/>
      <c r="AS59" s="154"/>
      <c r="AT59" s="153">
        <f>SUM(AT34+AT27)</f>
        <v>579.5</v>
      </c>
      <c r="AU59" s="155"/>
      <c r="AV59" s="187"/>
      <c r="AW59" s="189"/>
      <c r="AX59" s="154"/>
      <c r="AY59" s="362">
        <f>SUM(AY34+AY27)</f>
        <v>2700.5</v>
      </c>
      <c r="AZ59" s="189"/>
      <c r="BA59" s="154"/>
      <c r="BB59" s="480"/>
    </row>
    <row r="60" spans="1:54" s="353" customFormat="1" ht="15.05" customHeight="1" x14ac:dyDescent="0.3">
      <c r="A60" s="525" t="s">
        <v>301</v>
      </c>
      <c r="B60" s="526"/>
      <c r="C60" s="527"/>
      <c r="D60" s="354" t="s">
        <v>41</v>
      </c>
      <c r="E60" s="344">
        <f>SUM(E36+E38+E40+E53)</f>
        <v>40227.100000000006</v>
      </c>
      <c r="F60" s="344">
        <f>SUM(I60+L60+O60+R60+U60+X60+AC60+AH60+AM60+AR60+AW60+AZ60)</f>
        <v>7008.7505299999993</v>
      </c>
      <c r="G60" s="399">
        <f t="shared" si="0"/>
        <v>0.17422957483885237</v>
      </c>
      <c r="H60" s="344">
        <f>SUM(H53+H40+H38+H36)</f>
        <v>687.9</v>
      </c>
      <c r="I60" s="344">
        <f>SUM(I53+I36+I38+I40)</f>
        <v>687.9</v>
      </c>
      <c r="J60" s="380">
        <f>SUM(I60/H60)</f>
        <v>1</v>
      </c>
      <c r="K60" s="344">
        <f>SUM(K53+K40+K38+K36)</f>
        <v>3280</v>
      </c>
      <c r="L60" s="344">
        <f>SUM(L53+L40+L38+L36)</f>
        <v>3377.6</v>
      </c>
      <c r="M60" s="380">
        <f t="shared" si="1"/>
        <v>1.0297560975609756</v>
      </c>
      <c r="N60" s="344">
        <f>SUM(N53+N40+N38+N36)</f>
        <v>3280</v>
      </c>
      <c r="O60" s="344">
        <f>SUM(O53+O40+O38+O36)</f>
        <v>2943.2505299999998</v>
      </c>
      <c r="P60" s="380">
        <f t="shared" si="2"/>
        <v>0.89733247865853649</v>
      </c>
      <c r="Q60" s="344">
        <f>SUM(Q53+Q40+Q38+Q36)</f>
        <v>5125</v>
      </c>
      <c r="R60" s="344"/>
      <c r="S60" s="344"/>
      <c r="T60" s="344">
        <f>SUM(T53+T40+T38+T36)</f>
        <v>2347.8000000000002</v>
      </c>
      <c r="U60" s="344"/>
      <c r="V60" s="344"/>
      <c r="W60" s="344">
        <f>SUM(W53+W40+W38+W36)</f>
        <v>3905</v>
      </c>
      <c r="X60" s="344"/>
      <c r="Y60" s="344"/>
      <c r="Z60" s="344">
        <f>SUM(Z53+Z40+Z38+Z36)</f>
        <v>3680</v>
      </c>
      <c r="AA60" s="344"/>
      <c r="AB60" s="344"/>
      <c r="AC60" s="344"/>
      <c r="AD60" s="355"/>
      <c r="AE60" s="344">
        <f>SUM(AE53+AE40+AE38+AE36)</f>
        <v>3580</v>
      </c>
      <c r="AF60" s="344"/>
      <c r="AG60" s="344"/>
      <c r="AH60" s="344"/>
      <c r="AI60" s="355"/>
      <c r="AJ60" s="344">
        <f>SUM(AJ53+AJ40+AJ38+AJ36)</f>
        <v>3388.5</v>
      </c>
      <c r="AK60" s="344"/>
      <c r="AL60" s="344"/>
      <c r="AM60" s="344"/>
      <c r="AN60" s="355"/>
      <c r="AO60" s="344">
        <f>SUM(AO53+AO40+AO38+AO36)</f>
        <v>3430</v>
      </c>
      <c r="AP60" s="344"/>
      <c r="AQ60" s="344"/>
      <c r="AR60" s="344"/>
      <c r="AS60" s="344"/>
      <c r="AT60" s="344">
        <f>SUM(AT53+AT40+AT38+AT36)</f>
        <v>3855</v>
      </c>
      <c r="AU60" s="355"/>
      <c r="AV60" s="344"/>
      <c r="AW60" s="344"/>
      <c r="AX60" s="344"/>
      <c r="AY60" s="363">
        <f>SUM(AY53+AY40+AY38+AY36)</f>
        <v>3667.8999999999996</v>
      </c>
      <c r="AZ60" s="344"/>
      <c r="BA60" s="355"/>
      <c r="BB60" s="484"/>
    </row>
    <row r="61" spans="1:54" ht="20.2" customHeight="1" x14ac:dyDescent="0.3">
      <c r="A61" s="528"/>
      <c r="B61" s="529"/>
      <c r="C61" s="530"/>
      <c r="D61" s="234" t="s">
        <v>43</v>
      </c>
      <c r="E61" s="153">
        <f>SUM(H61+K61+N61+Q61+T61+W61+Z61+AE61+AJ61+AO61+AT61+AY61)</f>
        <v>40227.1</v>
      </c>
      <c r="F61" s="153">
        <f>SUM(F60)</f>
        <v>7008.7505299999993</v>
      </c>
      <c r="G61" s="367">
        <f t="shared" si="0"/>
        <v>0.1742295748388524</v>
      </c>
      <c r="H61" s="153">
        <f>SUM(H53+H40+H38+H36)</f>
        <v>687.9</v>
      </c>
      <c r="I61" s="153">
        <f>SUM(I60)</f>
        <v>687.9</v>
      </c>
      <c r="J61" s="371">
        <f>SUM(I61/H61)</f>
        <v>1</v>
      </c>
      <c r="K61" s="153">
        <f>SUM(K53+K40+K38+K36)</f>
        <v>3280</v>
      </c>
      <c r="L61" s="153">
        <f>SUM(L60)</f>
        <v>3377.6</v>
      </c>
      <c r="M61" s="371">
        <f t="shared" si="1"/>
        <v>1.0297560975609756</v>
      </c>
      <c r="N61" s="153">
        <f>SUM(N53+N40+N38+N36)</f>
        <v>3280</v>
      </c>
      <c r="O61" s="153">
        <f>O60</f>
        <v>2943.2505299999998</v>
      </c>
      <c r="P61" s="371">
        <f t="shared" si="2"/>
        <v>0.89733247865853649</v>
      </c>
      <c r="Q61" s="153">
        <f>SUM(Q53+Q40+Q38+Q36)</f>
        <v>5125</v>
      </c>
      <c r="R61" s="153"/>
      <c r="S61" s="154"/>
      <c r="T61" s="153">
        <f>SUM(T53+T40+T38+T36)</f>
        <v>2347.8000000000002</v>
      </c>
      <c r="U61" s="155"/>
      <c r="V61" s="154"/>
      <c r="W61" s="153">
        <f>SUM(W53+W40+W38+W36)</f>
        <v>3905</v>
      </c>
      <c r="X61" s="153"/>
      <c r="Y61" s="154"/>
      <c r="Z61" s="153">
        <f>SUM(Z53+Z40+Z38+Z36)</f>
        <v>3680</v>
      </c>
      <c r="AA61" s="157"/>
      <c r="AB61" s="159"/>
      <c r="AC61" s="188"/>
      <c r="AD61" s="187"/>
      <c r="AE61" s="153">
        <f>SUM(AE53+AE40+AE38+AE36)</f>
        <v>3580</v>
      </c>
      <c r="AF61" s="157"/>
      <c r="AG61" s="159"/>
      <c r="AH61" s="188"/>
      <c r="AI61" s="187"/>
      <c r="AJ61" s="153">
        <f>SUM(AJ53+AJ40+AJ38+AJ36)</f>
        <v>3388.5</v>
      </c>
      <c r="AK61" s="157"/>
      <c r="AL61" s="159"/>
      <c r="AM61" s="189"/>
      <c r="AN61" s="154"/>
      <c r="AO61" s="153">
        <f>SUM(AO53+AO40+AO38+AO36)</f>
        <v>3430</v>
      </c>
      <c r="AP61" s="157"/>
      <c r="AQ61" s="159"/>
      <c r="AR61" s="189"/>
      <c r="AS61" s="154"/>
      <c r="AT61" s="153">
        <f>SUM(AT53+AT40+AT38+AT36)</f>
        <v>3855</v>
      </c>
      <c r="AU61" s="155"/>
      <c r="AV61" s="187"/>
      <c r="AW61" s="189"/>
      <c r="AX61" s="154"/>
      <c r="AY61" s="362">
        <f>SUM(AY53+AY40+AY38+AY36)</f>
        <v>3667.8999999999996</v>
      </c>
      <c r="AZ61" s="189"/>
      <c r="BA61" s="154"/>
      <c r="BB61" s="480"/>
    </row>
    <row r="62" spans="1:54" s="353" customFormat="1" ht="21" customHeight="1" x14ac:dyDescent="0.3">
      <c r="A62" s="525" t="s">
        <v>302</v>
      </c>
      <c r="B62" s="526"/>
      <c r="C62" s="527"/>
      <c r="D62" s="343" t="s">
        <v>41</v>
      </c>
      <c r="E62" s="344">
        <f>SUM(E48+E46+E44+E42)</f>
        <v>3443.5</v>
      </c>
      <c r="F62" s="344">
        <f>SUM(I62+L62+O62+R62+U62+X62+AC62+AH62+AM62+AR62+AW62+AZ62)</f>
        <v>428.25</v>
      </c>
      <c r="G62" s="380">
        <f t="shared" si="0"/>
        <v>0.12436474517206331</v>
      </c>
      <c r="H62" s="344">
        <f>SUM(H48+H46+H44+H42)</f>
        <v>0</v>
      </c>
      <c r="I62" s="344">
        <f>SUM(I49+I47+I45+I43)</f>
        <v>0</v>
      </c>
      <c r="J62" s="381"/>
      <c r="K62" s="344">
        <f>SUM(K48+K46+K44+K42)</f>
        <v>450.70000000000005</v>
      </c>
      <c r="L62" s="344">
        <f>SUM(L48+L46+L44+L42)</f>
        <v>237.75</v>
      </c>
      <c r="M62" s="380">
        <f t="shared" si="1"/>
        <v>0.52751275793210561</v>
      </c>
      <c r="N62" s="344">
        <f>SUM(N48+N46+N44+N42)</f>
        <v>524.29999999999995</v>
      </c>
      <c r="O62" s="344">
        <f>SUM(O46+O44+O42+O48)</f>
        <v>190.5</v>
      </c>
      <c r="P62" s="380">
        <f t="shared" si="2"/>
        <v>0.36334159832157165</v>
      </c>
      <c r="Q62" s="344">
        <f>SUM(Q48+Q46+Q44+Q42)</f>
        <v>1134.8</v>
      </c>
      <c r="R62" s="344"/>
      <c r="S62" s="344"/>
      <c r="T62" s="344">
        <f>SUM(T48+T46+T44+T42)</f>
        <v>100</v>
      </c>
      <c r="U62" s="356"/>
      <c r="V62" s="356"/>
      <c r="W62" s="356">
        <f>SUM(W48+W46+W44+W42)</f>
        <v>0</v>
      </c>
      <c r="X62" s="356"/>
      <c r="Y62" s="356"/>
      <c r="Z62" s="356">
        <f>SUM(Z48+Z46+Z44+Z42)</f>
        <v>90.5</v>
      </c>
      <c r="AA62" s="357"/>
      <c r="AB62" s="350"/>
      <c r="AC62" s="348"/>
      <c r="AD62" s="349"/>
      <c r="AE62" s="356">
        <f>SUM(AE48+AE46+AE44+AE42)</f>
        <v>0</v>
      </c>
      <c r="AF62" s="357"/>
      <c r="AG62" s="350"/>
      <c r="AH62" s="348"/>
      <c r="AI62" s="349"/>
      <c r="AJ62" s="356">
        <f>SUM(AJ48+AJ46+AJ44+AJ42)</f>
        <v>456</v>
      </c>
      <c r="AK62" s="357"/>
      <c r="AL62" s="350"/>
      <c r="AM62" s="348"/>
      <c r="AN62" s="349"/>
      <c r="AO62" s="356">
        <f>SUM(AO48+AO46+AO44+AO42)</f>
        <v>687.2</v>
      </c>
      <c r="AP62" s="357"/>
      <c r="AQ62" s="350"/>
      <c r="AR62" s="348"/>
      <c r="AS62" s="345"/>
      <c r="AT62" s="356">
        <f>SUM(AT48+AT46+AT44+AT42)</f>
        <v>0</v>
      </c>
      <c r="AU62" s="352"/>
      <c r="AV62" s="347"/>
      <c r="AW62" s="351"/>
      <c r="AX62" s="345"/>
      <c r="AY62" s="363">
        <f>SUM(AY48+AY46+AY44+AY42)</f>
        <v>0</v>
      </c>
      <c r="AZ62" s="344"/>
      <c r="BA62" s="349"/>
      <c r="BB62" s="484"/>
    </row>
    <row r="63" spans="1:54" ht="24.75" customHeight="1" thickBot="1" x14ac:dyDescent="0.35">
      <c r="A63" s="528"/>
      <c r="B63" s="529"/>
      <c r="C63" s="530"/>
      <c r="D63" s="234" t="s">
        <v>43</v>
      </c>
      <c r="E63" s="153">
        <f>SUM(H63+K63+N63+Q63+T63+W63+Z63+AE63+AJ63+AO63+AT63+AY63)</f>
        <v>3443.5</v>
      </c>
      <c r="F63" s="153">
        <f>SUM(F62)</f>
        <v>428.25</v>
      </c>
      <c r="G63" s="367">
        <f t="shared" si="0"/>
        <v>0.12436474517206331</v>
      </c>
      <c r="H63" s="153">
        <f>SUM(H49+H47+H45+H43)</f>
        <v>0</v>
      </c>
      <c r="I63" s="153">
        <f>SUM(I62)</f>
        <v>0</v>
      </c>
      <c r="J63" s="371"/>
      <c r="K63" s="153">
        <f>SUM(K49+K47+K45+K43)</f>
        <v>450.70000000000005</v>
      </c>
      <c r="L63" s="153">
        <f>SUM(L49+L47+L45+L43)</f>
        <v>237.75</v>
      </c>
      <c r="M63" s="371">
        <f t="shared" si="1"/>
        <v>0.52751275793210561</v>
      </c>
      <c r="N63" s="153">
        <f>SUM(N49+N47+N45+N43)</f>
        <v>524.29999999999995</v>
      </c>
      <c r="O63" s="153">
        <f>SUM(O62)</f>
        <v>190.5</v>
      </c>
      <c r="P63" s="371">
        <f t="shared" si="2"/>
        <v>0.36334159832157165</v>
      </c>
      <c r="Q63" s="153">
        <f>SUM(Q49+Q47+Q45+Q43)</f>
        <v>1134.8</v>
      </c>
      <c r="R63" s="153"/>
      <c r="S63" s="154"/>
      <c r="T63" s="153">
        <f>SUM(T49+T47+T45+T43)</f>
        <v>100</v>
      </c>
      <c r="U63" s="155"/>
      <c r="V63" s="154"/>
      <c r="W63" s="153">
        <f>SUM(W49+W47+W45+W43)</f>
        <v>0</v>
      </c>
      <c r="X63" s="153"/>
      <c r="Y63" s="154"/>
      <c r="Z63" s="153">
        <f>SUM(Z49+Z47+Z45+Z43)</f>
        <v>90.5</v>
      </c>
      <c r="AA63" s="157"/>
      <c r="AB63" s="159"/>
      <c r="AC63" s="188"/>
      <c r="AD63" s="187"/>
      <c r="AE63" s="153">
        <f>SUM(AE49+AE47+AE45+AE43)</f>
        <v>0</v>
      </c>
      <c r="AF63" s="157"/>
      <c r="AG63" s="159"/>
      <c r="AH63" s="188"/>
      <c r="AI63" s="187"/>
      <c r="AJ63" s="153">
        <f>SUM(AJ49+AJ47+AJ45+AJ43)</f>
        <v>456</v>
      </c>
      <c r="AK63" s="157"/>
      <c r="AL63" s="159"/>
      <c r="AM63" s="189"/>
      <c r="AN63" s="154"/>
      <c r="AO63" s="153">
        <f>SUM(AO49+AO47+AO45+AO43)</f>
        <v>687.2</v>
      </c>
      <c r="AP63" s="157"/>
      <c r="AQ63" s="159"/>
      <c r="AR63" s="189"/>
      <c r="AS63" s="154"/>
      <c r="AT63" s="153">
        <f>SUM(AT49+AT47+AT45+AT43)</f>
        <v>0</v>
      </c>
      <c r="AU63" s="155"/>
      <c r="AV63" s="187"/>
      <c r="AW63" s="189"/>
      <c r="AX63" s="154"/>
      <c r="AY63" s="362">
        <f>SUM(AY49+AY47+AY45+AY43)</f>
        <v>0</v>
      </c>
      <c r="AZ63" s="189"/>
      <c r="BA63" s="154"/>
      <c r="BB63" s="480"/>
    </row>
    <row r="64" spans="1:54" s="101" customFormat="1" ht="27.55" customHeight="1" x14ac:dyDescent="0.3">
      <c r="A64" s="521" t="s">
        <v>277</v>
      </c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</row>
    <row r="65" spans="1:54" s="103" customFormat="1" ht="45.25" customHeight="1" x14ac:dyDescent="0.3">
      <c r="A65" s="531" t="s">
        <v>278</v>
      </c>
      <c r="B65" s="532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32"/>
      <c r="AQ65" s="532"/>
      <c r="AR65" s="532"/>
      <c r="AS65" s="532"/>
      <c r="AT65" s="532"/>
      <c r="AU65" s="532"/>
      <c r="AV65" s="532"/>
      <c r="AW65" s="532"/>
      <c r="AX65" s="532"/>
      <c r="AY65" s="532"/>
      <c r="AZ65" s="532"/>
      <c r="BA65" s="532"/>
      <c r="BB65" s="532"/>
    </row>
    <row r="66" spans="1:54" s="103" customFormat="1" ht="19.75" customHeight="1" x14ac:dyDescent="0.3">
      <c r="A66" s="102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</row>
    <row r="67" spans="1:54" ht="19.75" customHeight="1" x14ac:dyDescent="0.3">
      <c r="A67" s="519" t="s">
        <v>303</v>
      </c>
      <c r="B67" s="519"/>
      <c r="C67" s="519"/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19"/>
      <c r="AV67" s="519"/>
      <c r="AW67" s="519"/>
      <c r="AX67" s="519"/>
      <c r="AY67" s="519"/>
      <c r="AZ67" s="116"/>
      <c r="BA67" s="116"/>
    </row>
    <row r="68" spans="1:54" ht="19.75" customHeight="1" x14ac:dyDescent="0.3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5"/>
      <c r="AD68" s="125"/>
      <c r="AE68" s="124"/>
      <c r="AF68" s="124"/>
      <c r="AG68" s="124"/>
      <c r="AH68" s="125"/>
      <c r="AI68" s="125"/>
      <c r="AJ68" s="124"/>
      <c r="AK68" s="124"/>
      <c r="AL68" s="124"/>
      <c r="AM68" s="125"/>
      <c r="AN68" s="125"/>
      <c r="AO68" s="124"/>
      <c r="AP68" s="124"/>
      <c r="AQ68" s="124"/>
      <c r="AR68" s="125"/>
      <c r="AS68" s="125"/>
      <c r="AT68" s="124"/>
      <c r="AU68" s="124"/>
      <c r="AV68" s="124"/>
      <c r="AW68" s="125"/>
      <c r="AX68" s="125"/>
      <c r="AY68" s="124"/>
      <c r="AZ68" s="116"/>
      <c r="BA68" s="116"/>
    </row>
    <row r="69" spans="1:54" ht="16.45" customHeight="1" x14ac:dyDescent="0.3">
      <c r="A69" s="195" t="s">
        <v>304</v>
      </c>
      <c r="B69" s="195"/>
      <c r="C69" s="229"/>
      <c r="D69" s="229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2"/>
      <c r="BA69" s="112"/>
      <c r="BB69" s="112"/>
    </row>
    <row r="70" spans="1:54" ht="17.55" x14ac:dyDescent="0.3">
      <c r="A70" s="120"/>
      <c r="B70" s="117"/>
      <c r="C70" s="117"/>
      <c r="D70" s="121"/>
      <c r="E70" s="122"/>
      <c r="F70" s="122"/>
      <c r="G70" s="122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7"/>
      <c r="AP70" s="117"/>
      <c r="AQ70" s="117"/>
      <c r="AR70" s="117"/>
      <c r="AS70" s="117"/>
      <c r="AT70" s="118"/>
      <c r="AU70" s="118"/>
      <c r="AV70" s="118"/>
      <c r="AW70" s="118"/>
      <c r="AX70" s="118"/>
      <c r="AY70" s="123"/>
      <c r="AZ70" s="95"/>
      <c r="BA70" s="95"/>
    </row>
    <row r="71" spans="1:54" ht="17.55" x14ac:dyDescent="0.3">
      <c r="A71" s="120"/>
      <c r="B71" s="117"/>
      <c r="C71" s="117"/>
      <c r="D71" s="121"/>
      <c r="E71" s="122"/>
      <c r="F71" s="122"/>
      <c r="G71" s="122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7"/>
      <c r="AP71" s="117"/>
      <c r="AQ71" s="117"/>
      <c r="AR71" s="117"/>
      <c r="AS71" s="117"/>
      <c r="AT71" s="118"/>
      <c r="AU71" s="118"/>
      <c r="AV71" s="118"/>
      <c r="AW71" s="118"/>
      <c r="AX71" s="118"/>
      <c r="AY71" s="123"/>
      <c r="AZ71" s="95"/>
      <c r="BA71" s="95"/>
    </row>
    <row r="72" spans="1:54" ht="17.55" x14ac:dyDescent="0.3">
      <c r="A72" s="120"/>
      <c r="B72" s="117" t="s">
        <v>262</v>
      </c>
      <c r="C72" s="117"/>
      <c r="D72" s="121"/>
      <c r="E72" s="122"/>
      <c r="F72" s="122"/>
      <c r="G72" s="122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7"/>
      <c r="AP72" s="117"/>
      <c r="AQ72" s="117"/>
      <c r="AR72" s="117"/>
      <c r="AS72" s="117"/>
      <c r="AT72" s="118"/>
      <c r="AU72" s="118"/>
      <c r="AV72" s="118"/>
      <c r="AW72" s="118"/>
      <c r="AX72" s="118"/>
      <c r="AY72" s="123"/>
      <c r="AZ72" s="95"/>
      <c r="BA72" s="95"/>
    </row>
    <row r="73" spans="1:54" ht="17.55" x14ac:dyDescent="0.3">
      <c r="A73" s="120"/>
      <c r="B73" s="117"/>
      <c r="C73" s="117"/>
      <c r="D73" s="121"/>
      <c r="E73" s="122"/>
      <c r="F73" s="122"/>
      <c r="G73" s="122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7"/>
      <c r="AP73" s="117"/>
      <c r="AQ73" s="117"/>
      <c r="AR73" s="117"/>
      <c r="AS73" s="117"/>
      <c r="AT73" s="118"/>
      <c r="AU73" s="118"/>
      <c r="AV73" s="118"/>
      <c r="AW73" s="118"/>
      <c r="AX73" s="118"/>
      <c r="AY73" s="123"/>
      <c r="AZ73" s="95"/>
      <c r="BA73" s="95"/>
    </row>
    <row r="74" spans="1:54" ht="17.55" x14ac:dyDescent="0.3">
      <c r="A74" s="519" t="s">
        <v>265</v>
      </c>
      <c r="B74" s="519"/>
      <c r="C74" s="519"/>
      <c r="D74" s="520"/>
      <c r="E74" s="520"/>
      <c r="F74" s="520"/>
      <c r="G74" s="520"/>
      <c r="H74" s="520"/>
      <c r="I74" s="520"/>
      <c r="J74" s="520"/>
      <c r="K74" s="520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5"/>
      <c r="AD74" s="125"/>
      <c r="AE74" s="124"/>
      <c r="AF74" s="124"/>
      <c r="AG74" s="124"/>
      <c r="AH74" s="125"/>
      <c r="AI74" s="125"/>
      <c r="AJ74" s="124"/>
      <c r="AK74" s="124"/>
      <c r="AL74" s="124"/>
      <c r="AM74" s="125"/>
      <c r="AN74" s="125"/>
      <c r="AO74" s="124"/>
      <c r="AP74" s="124"/>
      <c r="AQ74" s="124"/>
      <c r="AR74" s="125"/>
      <c r="AS74" s="125"/>
      <c r="AT74" s="124"/>
      <c r="AU74" s="124"/>
      <c r="AV74" s="124"/>
      <c r="AW74" s="125"/>
      <c r="AX74" s="125"/>
      <c r="AY74" s="124"/>
      <c r="AZ74" s="116"/>
      <c r="BA74" s="116"/>
    </row>
    <row r="77" spans="1:54" ht="17.55" x14ac:dyDescent="0.3">
      <c r="A77" s="119"/>
      <c r="B77" s="117"/>
      <c r="C77" s="117"/>
      <c r="D77" s="121"/>
      <c r="E77" s="122"/>
      <c r="F77" s="122"/>
      <c r="G77" s="122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7"/>
      <c r="AP77" s="117"/>
      <c r="AQ77" s="117"/>
      <c r="AR77" s="117"/>
      <c r="AS77" s="117"/>
      <c r="AT77" s="118"/>
      <c r="AU77" s="118"/>
      <c r="AV77" s="118"/>
      <c r="AW77" s="118"/>
      <c r="AX77" s="118"/>
      <c r="AY77" s="123"/>
      <c r="AZ77" s="95"/>
      <c r="BA77" s="95"/>
    </row>
    <row r="78" spans="1:54" x14ac:dyDescent="0.3">
      <c r="A78" s="105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T78" s="106"/>
      <c r="AU78" s="106"/>
      <c r="AV78" s="106"/>
      <c r="AW78" s="106"/>
      <c r="AX78" s="106"/>
      <c r="AY78" s="95"/>
      <c r="AZ78" s="95"/>
      <c r="BA78" s="95"/>
    </row>
    <row r="79" spans="1:54" x14ac:dyDescent="0.3">
      <c r="A79" s="105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T79" s="106"/>
      <c r="AU79" s="106"/>
      <c r="AV79" s="106"/>
      <c r="AW79" s="106"/>
      <c r="AX79" s="106"/>
      <c r="AY79" s="95"/>
      <c r="AZ79" s="95"/>
      <c r="BA79" s="95"/>
    </row>
    <row r="80" spans="1:54" x14ac:dyDescent="0.3">
      <c r="A80" s="105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T80" s="106"/>
      <c r="AU80" s="106"/>
      <c r="AV80" s="106"/>
      <c r="AW80" s="106"/>
      <c r="AX80" s="106"/>
      <c r="AY80" s="95"/>
      <c r="AZ80" s="95"/>
      <c r="BA80" s="95"/>
    </row>
    <row r="81" spans="1:54" ht="14.25" customHeight="1" x14ac:dyDescent="0.3">
      <c r="A81" s="105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T81" s="106"/>
      <c r="AU81" s="106"/>
      <c r="AV81" s="106"/>
      <c r="AW81" s="106"/>
      <c r="AX81" s="106"/>
      <c r="AY81" s="95"/>
      <c r="AZ81" s="95"/>
      <c r="BA81" s="95"/>
    </row>
    <row r="82" spans="1:54" x14ac:dyDescent="0.3">
      <c r="A82" s="107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T82" s="106"/>
      <c r="AU82" s="106"/>
      <c r="AV82" s="106"/>
      <c r="AW82" s="106"/>
      <c r="AX82" s="106"/>
      <c r="AY82" s="95"/>
      <c r="AZ82" s="95"/>
      <c r="BA82" s="95"/>
    </row>
    <row r="83" spans="1:54" x14ac:dyDescent="0.3">
      <c r="A83" s="105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T83" s="106"/>
      <c r="AU83" s="106"/>
      <c r="AV83" s="106"/>
      <c r="AW83" s="106"/>
      <c r="AX83" s="106"/>
      <c r="AY83" s="95"/>
      <c r="AZ83" s="95"/>
      <c r="BA83" s="95"/>
    </row>
    <row r="84" spans="1:54" x14ac:dyDescent="0.3">
      <c r="A84" s="105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T84" s="106"/>
      <c r="AU84" s="106"/>
      <c r="AV84" s="106"/>
      <c r="AW84" s="106"/>
      <c r="AX84" s="106"/>
      <c r="AY84" s="95"/>
      <c r="AZ84" s="95"/>
      <c r="BA84" s="95"/>
    </row>
    <row r="85" spans="1:54" x14ac:dyDescent="0.3">
      <c r="A85" s="105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T85" s="106"/>
      <c r="AU85" s="106"/>
      <c r="AV85" s="106"/>
      <c r="AW85" s="106"/>
      <c r="AX85" s="106"/>
      <c r="AY85" s="95"/>
      <c r="AZ85" s="95"/>
      <c r="BA85" s="95"/>
    </row>
    <row r="86" spans="1:54" x14ac:dyDescent="0.3">
      <c r="A86" s="105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T86" s="106"/>
      <c r="AU86" s="106"/>
      <c r="AV86" s="106"/>
      <c r="AW86" s="106"/>
      <c r="AX86" s="106"/>
      <c r="AY86" s="95"/>
      <c r="AZ86" s="95"/>
      <c r="BA86" s="95"/>
    </row>
    <row r="87" spans="1:54" ht="12.7" customHeight="1" x14ac:dyDescent="0.3">
      <c r="A87" s="105"/>
    </row>
    <row r="88" spans="1:54" x14ac:dyDescent="0.3">
      <c r="A88" s="107"/>
    </row>
    <row r="89" spans="1:54" x14ac:dyDescent="0.3">
      <c r="A89" s="105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T89" s="110"/>
      <c r="AU89" s="110"/>
      <c r="AV89" s="110"/>
      <c r="AW89" s="110"/>
      <c r="AX89" s="110"/>
    </row>
    <row r="90" spans="1:54" s="104" customFormat="1" x14ac:dyDescent="0.3">
      <c r="A90" s="105"/>
      <c r="D90" s="108"/>
      <c r="E90" s="109"/>
      <c r="F90" s="109"/>
      <c r="G90" s="109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T90" s="110"/>
      <c r="AU90" s="110"/>
      <c r="AV90" s="110"/>
      <c r="AW90" s="110"/>
      <c r="AX90" s="110"/>
      <c r="BB90" s="95"/>
    </row>
    <row r="91" spans="1:54" s="104" customFormat="1" x14ac:dyDescent="0.3">
      <c r="A91" s="105"/>
      <c r="D91" s="108"/>
      <c r="E91" s="109"/>
      <c r="F91" s="109"/>
      <c r="G91" s="109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T91" s="110"/>
      <c r="AU91" s="110"/>
      <c r="AV91" s="110"/>
      <c r="AW91" s="110"/>
      <c r="AX91" s="110"/>
      <c r="BB91" s="95"/>
    </row>
    <row r="92" spans="1:54" s="104" customFormat="1" x14ac:dyDescent="0.3">
      <c r="A92" s="105"/>
      <c r="D92" s="108"/>
      <c r="E92" s="109"/>
      <c r="F92" s="109"/>
      <c r="G92" s="109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T92" s="110"/>
      <c r="AU92" s="110"/>
      <c r="AV92" s="110"/>
      <c r="AW92" s="110"/>
      <c r="AX92" s="110"/>
      <c r="BB92" s="95"/>
    </row>
    <row r="93" spans="1:54" s="104" customFormat="1" x14ac:dyDescent="0.3">
      <c r="A93" s="105"/>
      <c r="D93" s="108"/>
      <c r="E93" s="109"/>
      <c r="F93" s="109"/>
      <c r="G93" s="109"/>
      <c r="BB93" s="95"/>
    </row>
    <row r="99" spans="4:54" s="104" customFormat="1" ht="49.5" customHeight="1" x14ac:dyDescent="0.3">
      <c r="D99" s="108"/>
      <c r="E99" s="109"/>
      <c r="F99" s="109"/>
      <c r="G99" s="109"/>
      <c r="BB99" s="95"/>
    </row>
  </sheetData>
  <mergeCells count="102">
    <mergeCell ref="A55:A56"/>
    <mergeCell ref="B55:B56"/>
    <mergeCell ref="C55:C56"/>
    <mergeCell ref="BB55:BB56"/>
    <mergeCell ref="A52:BB52"/>
    <mergeCell ref="A53:A54"/>
    <mergeCell ref="B53:B54"/>
    <mergeCell ref="C53:C54"/>
    <mergeCell ref="BB53:BB54"/>
    <mergeCell ref="A74:K74"/>
    <mergeCell ref="A64:BB64"/>
    <mergeCell ref="A67:AY67"/>
    <mergeCell ref="A57:BB57"/>
    <mergeCell ref="A58:C59"/>
    <mergeCell ref="BB58:BB59"/>
    <mergeCell ref="A60:C61"/>
    <mergeCell ref="A62:C63"/>
    <mergeCell ref="BB62:BB63"/>
    <mergeCell ref="BB60:BB61"/>
    <mergeCell ref="A65:BB65"/>
    <mergeCell ref="A50:A51"/>
    <mergeCell ref="B50:B51"/>
    <mergeCell ref="C50:C51"/>
    <mergeCell ref="BB50:BB51"/>
    <mergeCell ref="A34:A35"/>
    <mergeCell ref="B34:B35"/>
    <mergeCell ref="C34:C35"/>
    <mergeCell ref="A36:A37"/>
    <mergeCell ref="B36:B37"/>
    <mergeCell ref="C36:C37"/>
    <mergeCell ref="BB36:BB37"/>
    <mergeCell ref="A38:A39"/>
    <mergeCell ref="B38:B39"/>
    <mergeCell ref="C38:C39"/>
    <mergeCell ref="BB38:BB39"/>
    <mergeCell ref="A40:A41"/>
    <mergeCell ref="B40:B41"/>
    <mergeCell ref="C40:C41"/>
    <mergeCell ref="BB40:BB41"/>
    <mergeCell ref="A42:A43"/>
    <mergeCell ref="B42:B43"/>
    <mergeCell ref="C42:C43"/>
    <mergeCell ref="A46:A47"/>
    <mergeCell ref="B46:B47"/>
    <mergeCell ref="C32:C33"/>
    <mergeCell ref="BB32:BB33"/>
    <mergeCell ref="A7:BB7"/>
    <mergeCell ref="A8:BB8"/>
    <mergeCell ref="A9:BB9"/>
    <mergeCell ref="A10:AO10"/>
    <mergeCell ref="A11:A13"/>
    <mergeCell ref="B11:B13"/>
    <mergeCell ref="C11:C13"/>
    <mergeCell ref="D11:D13"/>
    <mergeCell ref="E11:G11"/>
    <mergeCell ref="H11:BA11"/>
    <mergeCell ref="AY12:BA12"/>
    <mergeCell ref="BB11:BB13"/>
    <mergeCell ref="T12:V12"/>
    <mergeCell ref="K12:M12"/>
    <mergeCell ref="N12:P12"/>
    <mergeCell ref="Z12:AD12"/>
    <mergeCell ref="E12:E13"/>
    <mergeCell ref="F12:F13"/>
    <mergeCell ref="G12:G13"/>
    <mergeCell ref="H12:J12"/>
    <mergeCell ref="W12:Y12"/>
    <mergeCell ref="B27:B28"/>
    <mergeCell ref="C27:C28"/>
    <mergeCell ref="BB15:BB16"/>
    <mergeCell ref="A17:C21"/>
    <mergeCell ref="BB17:BB23"/>
    <mergeCell ref="AE12:AI12"/>
    <mergeCell ref="AJ12:AN12"/>
    <mergeCell ref="AO12:AS12"/>
    <mergeCell ref="AT12:AX12"/>
    <mergeCell ref="A15:C16"/>
    <mergeCell ref="BB27:BB30"/>
    <mergeCell ref="AZ1:BB1"/>
    <mergeCell ref="BB34:BB35"/>
    <mergeCell ref="C46:C47"/>
    <mergeCell ref="BB46:BB47"/>
    <mergeCell ref="A48:A49"/>
    <mergeCell ref="B48:B49"/>
    <mergeCell ref="C48:C49"/>
    <mergeCell ref="BB48:BB49"/>
    <mergeCell ref="BB42:BB43"/>
    <mergeCell ref="A44:A45"/>
    <mergeCell ref="B44:B45"/>
    <mergeCell ref="C44:C45"/>
    <mergeCell ref="BB44:BB45"/>
    <mergeCell ref="A24:C25"/>
    <mergeCell ref="A31:BB31"/>
    <mergeCell ref="A32:A33"/>
    <mergeCell ref="B32:B33"/>
    <mergeCell ref="A22:C23"/>
    <mergeCell ref="Q12:S12"/>
    <mergeCell ref="A29:A30"/>
    <mergeCell ref="B29:B30"/>
    <mergeCell ref="C29:C30"/>
    <mergeCell ref="A26:BB26"/>
    <mergeCell ref="A27:A28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60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zoomScale="90" zoomScaleNormal="90" workbookViewId="0">
      <selection activeCell="AB9" sqref="AB9"/>
    </sheetView>
  </sheetViews>
  <sheetFormatPr defaultColWidth="9.109375" defaultRowHeight="14.4" x14ac:dyDescent="0.25"/>
  <cols>
    <col min="1" max="1" width="4" style="196" customWidth="1"/>
    <col min="2" max="2" width="36" style="197" customWidth="1"/>
    <col min="3" max="3" width="14.88671875" style="197" customWidth="1"/>
    <col min="4" max="4" width="7.33203125" style="197" customWidth="1"/>
    <col min="5" max="5" width="8" style="197" customWidth="1"/>
    <col min="6" max="6" width="6.88671875" style="197" customWidth="1"/>
    <col min="7" max="8" width="6.44140625" style="197" hidden="1" customWidth="1"/>
    <col min="9" max="9" width="4.88671875" style="197" hidden="1" customWidth="1"/>
    <col min="10" max="10" width="5.44140625" style="197" hidden="1" customWidth="1"/>
    <col min="11" max="11" width="6.109375" style="197" hidden="1" customWidth="1"/>
    <col min="12" max="12" width="2.6640625" style="197" hidden="1" customWidth="1"/>
    <col min="13" max="13" width="5.5546875" style="197" hidden="1" customWidth="1"/>
    <col min="14" max="15" width="5.44140625" style="197" hidden="1" customWidth="1"/>
    <col min="16" max="17" width="5.44140625" style="197" customWidth="1"/>
    <col min="18" max="18" width="9.5546875" style="197" customWidth="1"/>
    <col min="19" max="20" width="6.109375" style="197" hidden="1" customWidth="1"/>
    <col min="21" max="21" width="2.6640625" style="197" hidden="1" customWidth="1"/>
    <col min="22" max="22" width="4.88671875" style="197" hidden="1" customWidth="1"/>
    <col min="23" max="23" width="5.33203125" style="197" hidden="1" customWidth="1"/>
    <col min="24" max="24" width="2.6640625" style="197" hidden="1" customWidth="1"/>
    <col min="25" max="25" width="5.6640625" style="197" hidden="1" customWidth="1"/>
    <col min="26" max="27" width="5.109375" style="197" hidden="1" customWidth="1"/>
    <col min="28" max="29" width="5.109375" style="197" customWidth="1"/>
    <col min="30" max="30" width="4.33203125" style="197" customWidth="1"/>
    <col min="31" max="31" width="5.6640625" style="197" hidden="1" customWidth="1"/>
    <col min="32" max="32" width="5" style="197" hidden="1" customWidth="1"/>
    <col min="33" max="33" width="2.6640625" style="197" hidden="1" customWidth="1"/>
    <col min="34" max="34" width="4.6640625" style="197" hidden="1" customWidth="1"/>
    <col min="35" max="35" width="4.5546875" style="197" hidden="1" customWidth="1"/>
    <col min="36" max="36" width="2.6640625" style="197" hidden="1" customWidth="1"/>
    <col min="37" max="37" width="5" style="197" hidden="1" customWidth="1"/>
    <col min="38" max="39" width="5.109375" style="197" hidden="1" customWidth="1"/>
    <col min="40" max="41" width="5.109375" style="197" customWidth="1"/>
    <col min="42" max="42" width="2.6640625" style="197" bestFit="1" customWidth="1"/>
    <col min="43" max="43" width="5" style="197" hidden="1" customWidth="1"/>
    <col min="44" max="44" width="5.109375" style="197" hidden="1" customWidth="1"/>
    <col min="45" max="45" width="2.6640625" style="197" hidden="1" customWidth="1"/>
    <col min="46" max="46" width="4.6640625" style="197" hidden="1" customWidth="1"/>
    <col min="47" max="47" width="6" style="197" hidden="1" customWidth="1"/>
    <col min="48" max="48" width="2.6640625" style="197" hidden="1" customWidth="1"/>
    <col min="49" max="49" width="4.88671875" style="197" hidden="1" customWidth="1"/>
    <col min="50" max="51" width="5.33203125" style="197" hidden="1" customWidth="1"/>
    <col min="52" max="53" width="5.33203125" style="197" customWidth="1"/>
    <col min="54" max="54" width="2.6640625" style="197" bestFit="1" customWidth="1"/>
    <col min="55" max="55" width="14.88671875" style="197" customWidth="1"/>
    <col min="56" max="16384" width="9.109375" style="197"/>
  </cols>
  <sheetData>
    <row r="1" spans="1:56" x14ac:dyDescent="0.25">
      <c r="AK1" s="544" t="s">
        <v>281</v>
      </c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</row>
    <row r="2" spans="1:56" s="199" customFormat="1" ht="16" customHeight="1" x14ac:dyDescent="0.3">
      <c r="A2" s="545" t="s">
        <v>349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198"/>
      <c r="AY2" s="390"/>
      <c r="AZ2" s="390"/>
      <c r="BA2" s="390"/>
      <c r="BB2" s="198"/>
    </row>
    <row r="3" spans="1:56" s="199" customFormat="1" ht="16" customHeight="1" x14ac:dyDescent="0.3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390"/>
      <c r="P3" s="390"/>
      <c r="Q3" s="390"/>
      <c r="R3" s="198"/>
      <c r="S3" s="198"/>
      <c r="T3" s="198"/>
      <c r="U3" s="198"/>
      <c r="V3" s="198"/>
      <c r="W3" s="198"/>
      <c r="X3" s="198"/>
      <c r="Y3" s="198"/>
      <c r="Z3" s="198"/>
      <c r="AA3" s="390"/>
      <c r="AB3" s="390"/>
      <c r="AC3" s="390"/>
      <c r="AD3" s="198"/>
      <c r="AE3" s="198"/>
      <c r="AF3" s="198"/>
      <c r="AG3" s="198"/>
      <c r="AH3" s="198"/>
      <c r="AI3" s="198"/>
      <c r="AJ3" s="198"/>
      <c r="AK3" s="198"/>
      <c r="AL3" s="198"/>
      <c r="AM3" s="390"/>
      <c r="AN3" s="390"/>
      <c r="AO3" s="390"/>
      <c r="AP3" s="198"/>
      <c r="AQ3" s="198"/>
      <c r="AR3" s="198"/>
      <c r="AS3" s="198"/>
      <c r="AT3" s="198"/>
      <c r="AU3" s="198"/>
      <c r="AV3" s="198"/>
      <c r="AW3" s="198"/>
      <c r="AX3" s="198"/>
      <c r="AY3" s="390"/>
      <c r="AZ3" s="390"/>
      <c r="BA3" s="390"/>
      <c r="BB3" s="198"/>
    </row>
    <row r="4" spans="1:56" s="201" customFormat="1" ht="13.8" thickBot="1" x14ac:dyDescent="0.3">
      <c r="A4" s="200"/>
    </row>
    <row r="5" spans="1:56" s="201" customFormat="1" ht="12.7" customHeight="1" thickBot="1" x14ac:dyDescent="0.3">
      <c r="A5" s="546" t="s">
        <v>0</v>
      </c>
      <c r="B5" s="548" t="s">
        <v>280</v>
      </c>
      <c r="C5" s="548" t="s">
        <v>264</v>
      </c>
      <c r="D5" s="550" t="s">
        <v>308</v>
      </c>
      <c r="E5" s="551"/>
      <c r="F5" s="551"/>
      <c r="G5" s="554" t="s">
        <v>255</v>
      </c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33" t="s">
        <v>279</v>
      </c>
    </row>
    <row r="6" spans="1:56" s="201" customFormat="1" ht="66.7" customHeight="1" x14ac:dyDescent="0.25">
      <c r="A6" s="547"/>
      <c r="B6" s="549"/>
      <c r="C6" s="549"/>
      <c r="D6" s="552"/>
      <c r="E6" s="553"/>
      <c r="F6" s="553"/>
      <c r="G6" s="428" t="s">
        <v>17</v>
      </c>
      <c r="H6" s="428"/>
      <c r="I6" s="428"/>
      <c r="J6" s="428" t="s">
        <v>18</v>
      </c>
      <c r="K6" s="428"/>
      <c r="L6" s="428"/>
      <c r="M6" s="541" t="s">
        <v>22</v>
      </c>
      <c r="N6" s="542"/>
      <c r="O6" s="543"/>
      <c r="P6" s="541" t="s">
        <v>331</v>
      </c>
      <c r="Q6" s="542"/>
      <c r="R6" s="543"/>
      <c r="S6" s="428" t="s">
        <v>24</v>
      </c>
      <c r="T6" s="428"/>
      <c r="U6" s="428"/>
      <c r="V6" s="428" t="s">
        <v>25</v>
      </c>
      <c r="W6" s="428"/>
      <c r="X6" s="428"/>
      <c r="Y6" s="541" t="s">
        <v>26</v>
      </c>
      <c r="Z6" s="542"/>
      <c r="AA6" s="543"/>
      <c r="AB6" s="541" t="s">
        <v>332</v>
      </c>
      <c r="AC6" s="542"/>
      <c r="AD6" s="543"/>
      <c r="AE6" s="428" t="s">
        <v>28</v>
      </c>
      <c r="AF6" s="428"/>
      <c r="AG6" s="428"/>
      <c r="AH6" s="428" t="s">
        <v>29</v>
      </c>
      <c r="AI6" s="428"/>
      <c r="AJ6" s="428"/>
      <c r="AK6" s="541" t="s">
        <v>30</v>
      </c>
      <c r="AL6" s="542"/>
      <c r="AM6" s="543"/>
      <c r="AN6" s="541" t="s">
        <v>333</v>
      </c>
      <c r="AO6" s="542"/>
      <c r="AP6" s="543"/>
      <c r="AQ6" s="428" t="s">
        <v>32</v>
      </c>
      <c r="AR6" s="428"/>
      <c r="AS6" s="428"/>
      <c r="AT6" s="428" t="s">
        <v>33</v>
      </c>
      <c r="AU6" s="428"/>
      <c r="AV6" s="428"/>
      <c r="AW6" s="541" t="s">
        <v>34</v>
      </c>
      <c r="AX6" s="542"/>
      <c r="AY6" s="543"/>
      <c r="AZ6" s="541" t="s">
        <v>334</v>
      </c>
      <c r="BA6" s="542"/>
      <c r="BB6" s="543"/>
      <c r="BC6" s="534"/>
    </row>
    <row r="7" spans="1:56" s="205" customFormat="1" ht="13.8" thickBot="1" x14ac:dyDescent="0.25">
      <c r="A7" s="202"/>
      <c r="B7" s="203"/>
      <c r="C7" s="203"/>
      <c r="D7" s="204" t="s">
        <v>20</v>
      </c>
      <c r="E7" s="204" t="s">
        <v>21</v>
      </c>
      <c r="F7" s="204" t="s">
        <v>19</v>
      </c>
      <c r="G7" s="204" t="s">
        <v>20</v>
      </c>
      <c r="H7" s="204" t="s">
        <v>21</v>
      </c>
      <c r="I7" s="204" t="s">
        <v>19</v>
      </c>
      <c r="J7" s="204" t="s">
        <v>20</v>
      </c>
      <c r="K7" s="204" t="s">
        <v>21</v>
      </c>
      <c r="L7" s="204" t="s">
        <v>19</v>
      </c>
      <c r="M7" s="204" t="s">
        <v>20</v>
      </c>
      <c r="N7" s="204" t="s">
        <v>21</v>
      </c>
      <c r="O7" s="204" t="s">
        <v>19</v>
      </c>
      <c r="P7" s="204" t="s">
        <v>20</v>
      </c>
      <c r="Q7" s="204" t="s">
        <v>21</v>
      </c>
      <c r="R7" s="204" t="s">
        <v>19</v>
      </c>
      <c r="S7" s="204" t="s">
        <v>20</v>
      </c>
      <c r="T7" s="204" t="s">
        <v>21</v>
      </c>
      <c r="U7" s="204" t="s">
        <v>19</v>
      </c>
      <c r="V7" s="204" t="s">
        <v>20</v>
      </c>
      <c r="W7" s="204" t="s">
        <v>21</v>
      </c>
      <c r="X7" s="204" t="s">
        <v>19</v>
      </c>
      <c r="Y7" s="204" t="s">
        <v>20</v>
      </c>
      <c r="Z7" s="204" t="s">
        <v>21</v>
      </c>
      <c r="AA7" s="204" t="s">
        <v>19</v>
      </c>
      <c r="AB7" s="204" t="s">
        <v>20</v>
      </c>
      <c r="AC7" s="204" t="s">
        <v>21</v>
      </c>
      <c r="AD7" s="204" t="s">
        <v>19</v>
      </c>
      <c r="AE7" s="204" t="s">
        <v>20</v>
      </c>
      <c r="AF7" s="204" t="s">
        <v>21</v>
      </c>
      <c r="AG7" s="204" t="s">
        <v>19</v>
      </c>
      <c r="AH7" s="204" t="s">
        <v>20</v>
      </c>
      <c r="AI7" s="204" t="s">
        <v>21</v>
      </c>
      <c r="AJ7" s="204" t="s">
        <v>19</v>
      </c>
      <c r="AK7" s="204" t="s">
        <v>20</v>
      </c>
      <c r="AL7" s="204" t="s">
        <v>21</v>
      </c>
      <c r="AM7" s="204" t="s">
        <v>19</v>
      </c>
      <c r="AN7" s="204" t="s">
        <v>20</v>
      </c>
      <c r="AO7" s="204" t="s">
        <v>21</v>
      </c>
      <c r="AP7" s="204" t="s">
        <v>19</v>
      </c>
      <c r="AQ7" s="204" t="s">
        <v>20</v>
      </c>
      <c r="AR7" s="204" t="s">
        <v>21</v>
      </c>
      <c r="AS7" s="204" t="s">
        <v>19</v>
      </c>
      <c r="AT7" s="204" t="s">
        <v>20</v>
      </c>
      <c r="AU7" s="204" t="s">
        <v>21</v>
      </c>
      <c r="AV7" s="204" t="s">
        <v>19</v>
      </c>
      <c r="AW7" s="204" t="s">
        <v>20</v>
      </c>
      <c r="AX7" s="204" t="s">
        <v>21</v>
      </c>
      <c r="AY7" s="204" t="s">
        <v>19</v>
      </c>
      <c r="AZ7" s="204" t="s">
        <v>20</v>
      </c>
      <c r="BA7" s="204" t="s">
        <v>21</v>
      </c>
      <c r="BB7" s="204" t="s">
        <v>19</v>
      </c>
      <c r="BC7" s="535"/>
    </row>
    <row r="8" spans="1:56" s="201" customFormat="1" ht="39.450000000000003" x14ac:dyDescent="0.25">
      <c r="A8" s="206">
        <v>1</v>
      </c>
      <c r="B8" s="207" t="s">
        <v>309</v>
      </c>
      <c r="C8" s="208">
        <v>100</v>
      </c>
      <c r="D8" s="209">
        <v>100</v>
      </c>
      <c r="E8" s="210">
        <v>100</v>
      </c>
      <c r="F8" s="211">
        <f>SUM(E8/D8*100)</f>
        <v>100</v>
      </c>
      <c r="G8" s="209">
        <v>100</v>
      </c>
      <c r="H8" s="209">
        <v>100</v>
      </c>
      <c r="I8" s="209">
        <f>SUM(H8/G8*100)</f>
        <v>100</v>
      </c>
      <c r="J8" s="209"/>
      <c r="K8" s="209"/>
      <c r="L8" s="209"/>
      <c r="M8" s="209"/>
      <c r="N8" s="209"/>
      <c r="O8" s="209"/>
      <c r="P8" s="209">
        <v>100</v>
      </c>
      <c r="Q8" s="209">
        <v>100</v>
      </c>
      <c r="R8" s="392">
        <f>SUM(Q8/P8)</f>
        <v>1</v>
      </c>
      <c r="S8" s="209"/>
      <c r="T8" s="209"/>
      <c r="U8" s="209"/>
      <c r="V8" s="209"/>
      <c r="W8" s="209"/>
      <c r="X8" s="209"/>
      <c r="Y8" s="209"/>
      <c r="Z8" s="209"/>
      <c r="AA8" s="209"/>
      <c r="AB8" s="209">
        <v>0</v>
      </c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>
        <v>0</v>
      </c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10"/>
      <c r="AZ8" s="210">
        <v>0</v>
      </c>
      <c r="BA8" s="210"/>
      <c r="BB8" s="210"/>
      <c r="BC8" s="243"/>
    </row>
    <row r="9" spans="1:56" s="201" customFormat="1" ht="52.6" x14ac:dyDescent="0.25">
      <c r="A9" s="212">
        <v>2</v>
      </c>
      <c r="B9" s="213" t="s">
        <v>310</v>
      </c>
      <c r="C9" s="214">
        <v>679</v>
      </c>
      <c r="D9" s="215">
        <f>SUM(S9+Y9+AT9)</f>
        <v>60</v>
      </c>
      <c r="E9" s="216">
        <f>Q9+AC9+AO9+BA9</f>
        <v>5</v>
      </c>
      <c r="F9" s="211">
        <f t="shared" ref="F9:F12" si="0">SUM(E9/D9*100)</f>
        <v>8.3333333333333321</v>
      </c>
      <c r="G9" s="215">
        <v>0</v>
      </c>
      <c r="H9" s="215">
        <v>0</v>
      </c>
      <c r="I9" s="215"/>
      <c r="J9" s="215"/>
      <c r="K9" s="215"/>
      <c r="L9" s="215"/>
      <c r="M9" s="215"/>
      <c r="N9" s="215"/>
      <c r="O9" s="215"/>
      <c r="P9" s="215">
        <v>0</v>
      </c>
      <c r="Q9" s="215">
        <v>5</v>
      </c>
      <c r="R9" s="392">
        <v>5</v>
      </c>
      <c r="S9" s="215">
        <v>20</v>
      </c>
      <c r="T9" s="215"/>
      <c r="U9" s="215"/>
      <c r="V9" s="215"/>
      <c r="W9" s="215"/>
      <c r="X9" s="215"/>
      <c r="Y9" s="215">
        <v>20</v>
      </c>
      <c r="Z9" s="215"/>
      <c r="AA9" s="215"/>
      <c r="AB9" s="215">
        <v>40</v>
      </c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>
        <v>0</v>
      </c>
      <c r="AO9" s="215"/>
      <c r="AP9" s="215"/>
      <c r="AQ9" s="215"/>
      <c r="AR9" s="215"/>
      <c r="AS9" s="215"/>
      <c r="AT9" s="215">
        <v>20</v>
      </c>
      <c r="AU9" s="215"/>
      <c r="AV9" s="215"/>
      <c r="AW9" s="215"/>
      <c r="AX9" s="215"/>
      <c r="AY9" s="216"/>
      <c r="AZ9" s="216">
        <v>20</v>
      </c>
      <c r="BA9" s="216"/>
      <c r="BB9" s="216"/>
      <c r="BC9" s="243"/>
    </row>
    <row r="10" spans="1:56" s="201" customFormat="1" ht="92.05" x14ac:dyDescent="0.25">
      <c r="A10" s="212">
        <v>3</v>
      </c>
      <c r="B10" s="213" t="s">
        <v>311</v>
      </c>
      <c r="C10" s="214">
        <v>625</v>
      </c>
      <c r="D10" s="215">
        <f>SUM(S10+AT10+AW10)</f>
        <v>27</v>
      </c>
      <c r="E10" s="216">
        <f>Q10+AC10+AO10+BA10</f>
        <v>0</v>
      </c>
      <c r="F10" s="211">
        <f t="shared" si="0"/>
        <v>0</v>
      </c>
      <c r="G10" s="215">
        <v>0</v>
      </c>
      <c r="H10" s="215">
        <v>0</v>
      </c>
      <c r="I10" s="215"/>
      <c r="J10" s="215"/>
      <c r="K10" s="215"/>
      <c r="L10" s="215"/>
      <c r="M10" s="215"/>
      <c r="N10" s="215"/>
      <c r="O10" s="215"/>
      <c r="P10" s="215">
        <v>0</v>
      </c>
      <c r="Q10" s="215">
        <v>0</v>
      </c>
      <c r="R10" s="392">
        <v>0</v>
      </c>
      <c r="S10" s="215">
        <v>10</v>
      </c>
      <c r="T10" s="215"/>
      <c r="U10" s="215"/>
      <c r="V10" s="215"/>
      <c r="W10" s="215"/>
      <c r="X10" s="215"/>
      <c r="Y10" s="215"/>
      <c r="Z10" s="215"/>
      <c r="AA10" s="215"/>
      <c r="AB10" s="215">
        <v>10</v>
      </c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>
        <v>0</v>
      </c>
      <c r="AO10" s="215"/>
      <c r="AP10" s="215"/>
      <c r="AQ10" s="215"/>
      <c r="AR10" s="215"/>
      <c r="AS10" s="215"/>
      <c r="AT10" s="215">
        <v>10</v>
      </c>
      <c r="AU10" s="215"/>
      <c r="AV10" s="215"/>
      <c r="AW10" s="215">
        <v>7</v>
      </c>
      <c r="AX10" s="215"/>
      <c r="AY10" s="216"/>
      <c r="AZ10" s="216">
        <v>17</v>
      </c>
      <c r="BA10" s="216"/>
      <c r="BB10" s="216"/>
      <c r="BC10" s="243"/>
    </row>
    <row r="11" spans="1:56" s="201" customFormat="1" ht="39.450000000000003" x14ac:dyDescent="0.25">
      <c r="A11" s="212">
        <v>4</v>
      </c>
      <c r="B11" s="213" t="s">
        <v>312</v>
      </c>
      <c r="C11" s="214">
        <v>1362</v>
      </c>
      <c r="D11" s="215">
        <f>SUM(S11+AK11+AQ11+AW11)</f>
        <v>227</v>
      </c>
      <c r="E11" s="216">
        <f>Q11+AC11+AO11+BA11</f>
        <v>15</v>
      </c>
      <c r="F11" s="211">
        <f t="shared" si="0"/>
        <v>6.607929515418502</v>
      </c>
      <c r="G11" s="215">
        <v>0</v>
      </c>
      <c r="H11" s="215">
        <v>0</v>
      </c>
      <c r="I11" s="215"/>
      <c r="J11" s="215"/>
      <c r="K11" s="215"/>
      <c r="L11" s="215"/>
      <c r="M11" s="215"/>
      <c r="N11" s="215"/>
      <c r="O11" s="215"/>
      <c r="P11" s="215">
        <v>0</v>
      </c>
      <c r="Q11" s="215">
        <f>14+1</f>
        <v>15</v>
      </c>
      <c r="R11" s="392">
        <v>15</v>
      </c>
      <c r="S11" s="215">
        <v>30</v>
      </c>
      <c r="T11" s="215"/>
      <c r="U11" s="215"/>
      <c r="V11" s="215"/>
      <c r="W11" s="215"/>
      <c r="X11" s="215"/>
      <c r="Y11" s="215"/>
      <c r="Z11" s="215"/>
      <c r="AA11" s="215"/>
      <c r="AB11" s="215">
        <v>30</v>
      </c>
      <c r="AC11" s="215"/>
      <c r="AD11" s="215"/>
      <c r="AE11" s="215"/>
      <c r="AF11" s="215"/>
      <c r="AG11" s="215"/>
      <c r="AH11" s="215"/>
      <c r="AI11" s="215"/>
      <c r="AJ11" s="215"/>
      <c r="AK11" s="215">
        <v>27</v>
      </c>
      <c r="AL11" s="215"/>
      <c r="AM11" s="215"/>
      <c r="AN11" s="215">
        <v>27</v>
      </c>
      <c r="AO11" s="215"/>
      <c r="AP11" s="215"/>
      <c r="AQ11" s="215">
        <v>20</v>
      </c>
      <c r="AR11" s="215"/>
      <c r="AS11" s="215"/>
      <c r="AT11" s="215"/>
      <c r="AU11" s="215"/>
      <c r="AV11" s="215"/>
      <c r="AW11" s="215">
        <v>150</v>
      </c>
      <c r="AX11" s="215"/>
      <c r="AY11" s="216"/>
      <c r="AZ11" s="216">
        <v>170</v>
      </c>
      <c r="BA11" s="216"/>
      <c r="BB11" s="216"/>
      <c r="BC11" s="243"/>
    </row>
    <row r="12" spans="1:56" s="201" customFormat="1" ht="52.6" x14ac:dyDescent="0.25">
      <c r="A12" s="212">
        <v>5</v>
      </c>
      <c r="B12" s="213" t="s">
        <v>313</v>
      </c>
      <c r="C12" s="214">
        <v>100</v>
      </c>
      <c r="D12" s="215">
        <f>SUM(AW12)</f>
        <v>100</v>
      </c>
      <c r="E12" s="216"/>
      <c r="F12" s="211">
        <f t="shared" si="0"/>
        <v>0</v>
      </c>
      <c r="G12" s="215">
        <v>0</v>
      </c>
      <c r="H12" s="215">
        <v>0</v>
      </c>
      <c r="I12" s="215"/>
      <c r="J12" s="215"/>
      <c r="K12" s="215"/>
      <c r="L12" s="215"/>
      <c r="M12" s="215"/>
      <c r="N12" s="215"/>
      <c r="O12" s="215"/>
      <c r="P12" s="215">
        <v>0</v>
      </c>
      <c r="Q12" s="215">
        <v>0</v>
      </c>
      <c r="R12" s="392">
        <v>0</v>
      </c>
      <c r="S12" s="215"/>
      <c r="T12" s="215"/>
      <c r="U12" s="215"/>
      <c r="V12" s="215"/>
      <c r="W12" s="215"/>
      <c r="X12" s="215"/>
      <c r="Y12" s="215"/>
      <c r="Z12" s="215"/>
      <c r="AA12" s="215"/>
      <c r="AB12" s="215">
        <v>0</v>
      </c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>
        <v>0</v>
      </c>
      <c r="AO12" s="215"/>
      <c r="AP12" s="215"/>
      <c r="AQ12" s="215"/>
      <c r="AR12" s="215"/>
      <c r="AS12" s="215"/>
      <c r="AT12" s="215"/>
      <c r="AU12" s="215"/>
      <c r="AV12" s="215"/>
      <c r="AW12" s="215">
        <v>100</v>
      </c>
      <c r="AX12" s="215"/>
      <c r="AY12" s="216"/>
      <c r="AZ12" s="216">
        <v>100</v>
      </c>
      <c r="BA12" s="216"/>
      <c r="BB12" s="216"/>
      <c r="BC12" s="243"/>
    </row>
    <row r="13" spans="1:56" s="219" customFormat="1" ht="13.15" x14ac:dyDescent="0.3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</row>
    <row r="14" spans="1:56" s="219" customFormat="1" ht="13.15" x14ac:dyDescent="0.3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</row>
    <row r="15" spans="1:56" s="221" customFormat="1" ht="70.900000000000006" customHeight="1" x14ac:dyDescent="0.3">
      <c r="A15" s="536" t="s">
        <v>305</v>
      </c>
      <c r="B15" s="537"/>
      <c r="C15" s="537"/>
      <c r="D15" s="539" t="s">
        <v>306</v>
      </c>
      <c r="E15" s="539"/>
      <c r="F15" s="54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</row>
    <row r="16" spans="1:56" s="221" customFormat="1" ht="15.65" x14ac:dyDescent="0.3">
      <c r="A16" s="222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</row>
    <row r="17" spans="1:82" s="221" customFormat="1" ht="15.65" x14ac:dyDescent="0.3">
      <c r="A17" s="222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</row>
    <row r="18" spans="1:82" s="111" customFormat="1" ht="14.25" customHeight="1" x14ac:dyDescent="0.3">
      <c r="A18" s="538" t="s">
        <v>307</v>
      </c>
      <c r="B18" s="538"/>
      <c r="C18" s="538"/>
      <c r="D18" s="230" t="s">
        <v>270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391"/>
      <c r="P18" s="391"/>
      <c r="Q18" s="391"/>
      <c r="R18" s="223"/>
      <c r="S18" s="223"/>
      <c r="T18" s="223"/>
      <c r="U18" s="223"/>
      <c r="V18" s="223"/>
      <c r="W18" s="223"/>
      <c r="X18" s="223"/>
      <c r="Y18" s="223"/>
      <c r="Z18" s="223"/>
      <c r="AA18" s="391"/>
      <c r="AB18" s="391"/>
      <c r="AC18" s="391"/>
      <c r="AD18" s="223"/>
      <c r="AE18" s="223"/>
      <c r="AF18" s="223"/>
      <c r="AG18" s="223"/>
      <c r="AH18" s="223"/>
      <c r="AI18" s="223"/>
      <c r="AJ18" s="223"/>
      <c r="AK18" s="223"/>
      <c r="AL18" s="223"/>
      <c r="AM18" s="391"/>
      <c r="AN18" s="391"/>
      <c r="AO18" s="391"/>
      <c r="AP18" s="223"/>
      <c r="AQ18" s="223"/>
      <c r="AR18" s="223"/>
      <c r="AS18" s="223"/>
      <c r="AT18" s="223"/>
      <c r="AU18" s="223"/>
      <c r="AV18" s="223"/>
      <c r="AW18" s="223"/>
      <c r="AX18" s="223"/>
      <c r="AY18" s="391"/>
      <c r="AZ18" s="391"/>
      <c r="BA18" s="391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</row>
    <row r="19" spans="1:82" s="111" customFormat="1" ht="15.65" x14ac:dyDescent="0.3">
      <c r="A19" s="224"/>
      <c r="B19" s="225"/>
      <c r="C19" s="225"/>
      <c r="D19" s="226"/>
      <c r="E19" s="226"/>
      <c r="F19" s="226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5"/>
      <c r="BV19" s="225"/>
      <c r="BW19" s="225"/>
      <c r="BX19" s="228"/>
      <c r="BY19" s="228"/>
      <c r="BZ19" s="228"/>
    </row>
    <row r="20" spans="1:82" s="201" customFormat="1" ht="13.15" x14ac:dyDescent="0.25">
      <c r="A20" s="112"/>
    </row>
  </sheetData>
  <mergeCells count="27">
    <mergeCell ref="AK1:AV1"/>
    <mergeCell ref="A2:AW2"/>
    <mergeCell ref="A5:A6"/>
    <mergeCell ref="B5:B6"/>
    <mergeCell ref="C5:C6"/>
    <mergeCell ref="D5:F6"/>
    <mergeCell ref="G5:BB5"/>
    <mergeCell ref="G6:I6"/>
    <mergeCell ref="J6:L6"/>
    <mergeCell ref="M6:O6"/>
    <mergeCell ref="P6:R6"/>
    <mergeCell ref="Y6:AA6"/>
    <mergeCell ref="AB6:AD6"/>
    <mergeCell ref="AK6:AM6"/>
    <mergeCell ref="AN6:AP6"/>
    <mergeCell ref="BC5:BC7"/>
    <mergeCell ref="A15:C15"/>
    <mergeCell ref="A18:C18"/>
    <mergeCell ref="AQ6:AS6"/>
    <mergeCell ref="AT6:AV6"/>
    <mergeCell ref="S6:U6"/>
    <mergeCell ref="V6:X6"/>
    <mergeCell ref="AE6:AG6"/>
    <mergeCell ref="AH6:AJ6"/>
    <mergeCell ref="D15:F15"/>
    <mergeCell ref="AW6:AY6"/>
    <mergeCell ref="AZ6:BB6"/>
  </mergeCells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Титул</vt:lpstr>
      <vt:lpstr>Финансирование </vt:lpstr>
      <vt:lpstr>Показатели</vt:lpstr>
      <vt:lpstr>Лист1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2020-03-03T03:59:50Z</cp:lastPrinted>
  <dcterms:created xsi:type="dcterms:W3CDTF">2011-05-17T05:04:33Z</dcterms:created>
  <dcterms:modified xsi:type="dcterms:W3CDTF">2020-04-13T04:35:16Z</dcterms:modified>
</cp:coreProperties>
</file>